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F:\INVESTICNI\VEŘEJNÉ ZAKÁZKY\2025\STAVEBNÍ ÚPRAVY SOCIÁLNÍHO ZAŘÍZENÍ VE 3. NP BUDOVY MĚÚ\Zadávací dokumentace\"/>
    </mc:Choice>
  </mc:AlternateContent>
  <xr:revisionPtr revIDLastSave="0" documentId="13_ncr:1_{1DB8F79C-2901-47C0-8D29-2C7E1E130FC6}" xr6:coauthVersionLast="47" xr6:coauthVersionMax="47" xr10:uidLastSave="{00000000-0000-0000-0000-000000000000}"/>
  <workbookProtection workbookAlgorithmName="SHA-512" workbookHashValue="ZTQtC/Wz+XuEOP6pLOjje4AJSYZMjsf4q/mx4G1QJ5kuZVXO56iknYZqZ1xQPteBVJawS9u6ItX8W2a5loZQ7w==" workbookSaltValue="ibeq1k6QAkLI0ITvLY575w==" workbookSpinCount="100000" lockStructure="1"/>
  <bookViews>
    <workbookView xWindow="-108" yWindow="-108" windowWidth="23256" windowHeight="12576" activeTab="1" xr2:uid="{00000000-000D-0000-FFFF-FFFF00000000}"/>
  </bookViews>
  <sheets>
    <sheet name="Rekapitulace stavby" sheetId="1" r:id="rId1"/>
    <sheet name="25-017-01 - Stavební úpra..." sheetId="2" r:id="rId2"/>
    <sheet name="Seznam figur" sheetId="3" r:id="rId3"/>
    <sheet name="Pokyny pro vyplnění" sheetId="4" r:id="rId4"/>
  </sheets>
  <definedNames>
    <definedName name="_xlnm._FilterDatabase" localSheetId="1" hidden="1">'25-017-01 - Stavební úpra...'!$C$104:$K$1164</definedName>
    <definedName name="_xlnm.Print_Titles" localSheetId="1">'25-017-01 - Stavební úpra...'!$104:$104</definedName>
    <definedName name="_xlnm.Print_Titles" localSheetId="0">'Rekapitulace stavby'!$52:$52</definedName>
    <definedName name="_xlnm.Print_Titles" localSheetId="2">'Seznam figur'!$9:$9</definedName>
    <definedName name="_xlnm.Print_Area" localSheetId="1">'25-017-01 - Stavební úpra...'!$C$4:$J$39,'25-017-01 - Stavební úpra...'!$C$45:$J$86,'25-017-01 - Stavební úpra...'!$C$92:$K$1164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/>
  <c r="J35" i="2"/>
  <c r="AX55" i="1" s="1"/>
  <c r="BI1159" i="2"/>
  <c r="BH1159" i="2"/>
  <c r="BG1159" i="2"/>
  <c r="BF1159" i="2"/>
  <c r="T1159" i="2"/>
  <c r="T1158" i="2"/>
  <c r="R1159" i="2"/>
  <c r="R1158" i="2"/>
  <c r="P1159" i="2"/>
  <c r="P1158" i="2"/>
  <c r="BI1152" i="2"/>
  <c r="BH1152" i="2"/>
  <c r="BG1152" i="2"/>
  <c r="BF1152" i="2"/>
  <c r="T1152" i="2"/>
  <c r="T1151" i="2"/>
  <c r="R1152" i="2"/>
  <c r="R1151" i="2"/>
  <c r="P1152" i="2"/>
  <c r="P1151" i="2"/>
  <c r="BI1145" i="2"/>
  <c r="BH1145" i="2"/>
  <c r="BG1145" i="2"/>
  <c r="BF1145" i="2"/>
  <c r="T1145" i="2"/>
  <c r="T1144" i="2"/>
  <c r="T1143" i="2" s="1"/>
  <c r="R1145" i="2"/>
  <c r="R1144" i="2" s="1"/>
  <c r="R1143" i="2" s="1"/>
  <c r="P1145" i="2"/>
  <c r="P1144" i="2"/>
  <c r="P1143" i="2"/>
  <c r="BI1136" i="2"/>
  <c r="BH1136" i="2"/>
  <c r="BG1136" i="2"/>
  <c r="BF1136" i="2"/>
  <c r="T1136" i="2"/>
  <c r="R1136" i="2"/>
  <c r="P1136" i="2"/>
  <c r="BI1131" i="2"/>
  <c r="BH1131" i="2"/>
  <c r="BG1131" i="2"/>
  <c r="BF1131" i="2"/>
  <c r="T1131" i="2"/>
  <c r="R1131" i="2"/>
  <c r="P1131" i="2"/>
  <c r="BI1124" i="2"/>
  <c r="BH1124" i="2"/>
  <c r="BG1124" i="2"/>
  <c r="BF1124" i="2"/>
  <c r="T1124" i="2"/>
  <c r="R1124" i="2"/>
  <c r="P1124" i="2"/>
  <c r="BI1118" i="2"/>
  <c r="BH1118" i="2"/>
  <c r="BG1118" i="2"/>
  <c r="BF1118" i="2"/>
  <c r="T1118" i="2"/>
  <c r="R1118" i="2"/>
  <c r="P1118" i="2"/>
  <c r="BI1109" i="2"/>
  <c r="BH1109" i="2"/>
  <c r="BG1109" i="2"/>
  <c r="BF1109" i="2"/>
  <c r="T1109" i="2"/>
  <c r="R1109" i="2"/>
  <c r="P1109" i="2"/>
  <c r="BI1101" i="2"/>
  <c r="BH1101" i="2"/>
  <c r="BG1101" i="2"/>
  <c r="BF1101" i="2"/>
  <c r="T1101" i="2"/>
  <c r="R1101" i="2"/>
  <c r="P1101" i="2"/>
  <c r="BI1093" i="2"/>
  <c r="BH1093" i="2"/>
  <c r="BG1093" i="2"/>
  <c r="BF1093" i="2"/>
  <c r="T1093" i="2"/>
  <c r="R1093" i="2"/>
  <c r="P1093" i="2"/>
  <c r="BI1085" i="2"/>
  <c r="BH1085" i="2"/>
  <c r="BG1085" i="2"/>
  <c r="BF1085" i="2"/>
  <c r="T1085" i="2"/>
  <c r="R1085" i="2"/>
  <c r="P1085" i="2"/>
  <c r="BI1080" i="2"/>
  <c r="BH1080" i="2"/>
  <c r="BG1080" i="2"/>
  <c r="BF1080" i="2"/>
  <c r="T1080" i="2"/>
  <c r="R1080" i="2"/>
  <c r="P1080" i="2"/>
  <c r="BI1075" i="2"/>
  <c r="BH1075" i="2"/>
  <c r="BG1075" i="2"/>
  <c r="BF1075" i="2"/>
  <c r="T1075" i="2"/>
  <c r="R1075" i="2"/>
  <c r="P1075" i="2"/>
  <c r="BI1070" i="2"/>
  <c r="BH1070" i="2"/>
  <c r="BG1070" i="2"/>
  <c r="BF1070" i="2"/>
  <c r="T1070" i="2"/>
  <c r="R1070" i="2"/>
  <c r="P1070" i="2"/>
  <c r="BI1060" i="2"/>
  <c r="BH1060" i="2"/>
  <c r="BG1060" i="2"/>
  <c r="BF1060" i="2"/>
  <c r="T1060" i="2"/>
  <c r="R1060" i="2"/>
  <c r="P1060" i="2"/>
  <c r="BI1055" i="2"/>
  <c r="BH1055" i="2"/>
  <c r="BG1055" i="2"/>
  <c r="BF1055" i="2"/>
  <c r="T1055" i="2"/>
  <c r="R1055" i="2"/>
  <c r="P1055" i="2"/>
  <c r="BI1052" i="2"/>
  <c r="BH1052" i="2"/>
  <c r="BG1052" i="2"/>
  <c r="BF1052" i="2"/>
  <c r="T1052" i="2"/>
  <c r="R1052" i="2"/>
  <c r="P1052" i="2"/>
  <c r="BI1047" i="2"/>
  <c r="BH1047" i="2"/>
  <c r="BG1047" i="2"/>
  <c r="BF1047" i="2"/>
  <c r="T1047" i="2"/>
  <c r="R1047" i="2"/>
  <c r="P1047" i="2"/>
  <c r="BI1045" i="2"/>
  <c r="BH1045" i="2"/>
  <c r="BG1045" i="2"/>
  <c r="BF1045" i="2"/>
  <c r="T1045" i="2"/>
  <c r="R1045" i="2"/>
  <c r="P1045" i="2"/>
  <c r="BI1040" i="2"/>
  <c r="BH1040" i="2"/>
  <c r="BG1040" i="2"/>
  <c r="BF1040" i="2"/>
  <c r="T1040" i="2"/>
  <c r="R1040" i="2"/>
  <c r="P1040" i="2"/>
  <c r="BI1034" i="2"/>
  <c r="BH1034" i="2"/>
  <c r="BG1034" i="2"/>
  <c r="BF1034" i="2"/>
  <c r="T1034" i="2"/>
  <c r="R1034" i="2"/>
  <c r="P1034" i="2"/>
  <c r="BI1028" i="2"/>
  <c r="BH1028" i="2"/>
  <c r="BG1028" i="2"/>
  <c r="BF1028" i="2"/>
  <c r="T1028" i="2"/>
  <c r="R1028" i="2"/>
  <c r="P1028" i="2"/>
  <c r="BI1027" i="2"/>
  <c r="BH1027" i="2"/>
  <c r="BG1027" i="2"/>
  <c r="BF1027" i="2"/>
  <c r="T1027" i="2"/>
  <c r="R1027" i="2"/>
  <c r="P1027" i="2"/>
  <c r="BI1018" i="2"/>
  <c r="BH1018" i="2"/>
  <c r="BG1018" i="2"/>
  <c r="BF1018" i="2"/>
  <c r="T1018" i="2"/>
  <c r="R1018" i="2"/>
  <c r="P1018" i="2"/>
  <c r="BI1016" i="2"/>
  <c r="BH1016" i="2"/>
  <c r="BG1016" i="2"/>
  <c r="BF1016" i="2"/>
  <c r="T1016" i="2"/>
  <c r="R1016" i="2"/>
  <c r="P1016" i="2"/>
  <c r="BI1011" i="2"/>
  <c r="BH1011" i="2"/>
  <c r="BG1011" i="2"/>
  <c r="BF1011" i="2"/>
  <c r="T1011" i="2"/>
  <c r="R1011" i="2"/>
  <c r="P1011" i="2"/>
  <c r="BI1004" i="2"/>
  <c r="BH1004" i="2"/>
  <c r="BG1004" i="2"/>
  <c r="BF1004" i="2"/>
  <c r="T1004" i="2"/>
  <c r="R1004" i="2"/>
  <c r="P1004" i="2"/>
  <c r="BI997" i="2"/>
  <c r="BH997" i="2"/>
  <c r="BG997" i="2"/>
  <c r="BF997" i="2"/>
  <c r="T997" i="2"/>
  <c r="R997" i="2"/>
  <c r="P997" i="2"/>
  <c r="BI991" i="2"/>
  <c r="BH991" i="2"/>
  <c r="BG991" i="2"/>
  <c r="BF991" i="2"/>
  <c r="T991" i="2"/>
  <c r="R991" i="2"/>
  <c r="P991" i="2"/>
  <c r="BI988" i="2"/>
  <c r="BH988" i="2"/>
  <c r="BG988" i="2"/>
  <c r="BF988" i="2"/>
  <c r="T988" i="2"/>
  <c r="R988" i="2"/>
  <c r="P988" i="2"/>
  <c r="BI983" i="2"/>
  <c r="BH983" i="2"/>
  <c r="BG983" i="2"/>
  <c r="BF983" i="2"/>
  <c r="T983" i="2"/>
  <c r="R983" i="2"/>
  <c r="P983" i="2"/>
  <c r="BI978" i="2"/>
  <c r="BH978" i="2"/>
  <c r="BG978" i="2"/>
  <c r="BF978" i="2"/>
  <c r="T978" i="2"/>
  <c r="R978" i="2"/>
  <c r="P978" i="2"/>
  <c r="BI972" i="2"/>
  <c r="BH972" i="2"/>
  <c r="BG972" i="2"/>
  <c r="BF972" i="2"/>
  <c r="T972" i="2"/>
  <c r="R972" i="2"/>
  <c r="P972" i="2"/>
  <c r="BI966" i="2"/>
  <c r="BH966" i="2"/>
  <c r="BG966" i="2"/>
  <c r="BF966" i="2"/>
  <c r="T966" i="2"/>
  <c r="R966" i="2"/>
  <c r="P966" i="2"/>
  <c r="BI960" i="2"/>
  <c r="BH960" i="2"/>
  <c r="BG960" i="2"/>
  <c r="BF960" i="2"/>
  <c r="T960" i="2"/>
  <c r="R960" i="2"/>
  <c r="P960" i="2"/>
  <c r="BI955" i="2"/>
  <c r="BH955" i="2"/>
  <c r="BG955" i="2"/>
  <c r="BF955" i="2"/>
  <c r="T955" i="2"/>
  <c r="R955" i="2"/>
  <c r="P955" i="2"/>
  <c r="BI949" i="2"/>
  <c r="BH949" i="2"/>
  <c r="BG949" i="2"/>
  <c r="BF949" i="2"/>
  <c r="T949" i="2"/>
  <c r="R949" i="2"/>
  <c r="P949" i="2"/>
  <c r="BI943" i="2"/>
  <c r="BH943" i="2"/>
  <c r="BG943" i="2"/>
  <c r="BF943" i="2"/>
  <c r="T943" i="2"/>
  <c r="R943" i="2"/>
  <c r="P943" i="2"/>
  <c r="BI940" i="2"/>
  <c r="BH940" i="2"/>
  <c r="BG940" i="2"/>
  <c r="BF940" i="2"/>
  <c r="T940" i="2"/>
  <c r="R940" i="2"/>
  <c r="P940" i="2"/>
  <c r="BI936" i="2"/>
  <c r="BH936" i="2"/>
  <c r="BG936" i="2"/>
  <c r="BF936" i="2"/>
  <c r="T936" i="2"/>
  <c r="R936" i="2"/>
  <c r="P936" i="2"/>
  <c r="BI932" i="2"/>
  <c r="BH932" i="2"/>
  <c r="BG932" i="2"/>
  <c r="BF932" i="2"/>
  <c r="T932" i="2"/>
  <c r="R932" i="2"/>
  <c r="P932" i="2"/>
  <c r="BI926" i="2"/>
  <c r="BH926" i="2"/>
  <c r="BG926" i="2"/>
  <c r="BF926" i="2"/>
  <c r="T926" i="2"/>
  <c r="R926" i="2"/>
  <c r="P926" i="2"/>
  <c r="BI923" i="2"/>
  <c r="BH923" i="2"/>
  <c r="BG923" i="2"/>
  <c r="BF923" i="2"/>
  <c r="T923" i="2"/>
  <c r="R923" i="2"/>
  <c r="P923" i="2"/>
  <c r="BI918" i="2"/>
  <c r="BH918" i="2"/>
  <c r="BG918" i="2"/>
  <c r="BF918" i="2"/>
  <c r="T918" i="2"/>
  <c r="R918" i="2"/>
  <c r="P918" i="2"/>
  <c r="BI912" i="2"/>
  <c r="BH912" i="2"/>
  <c r="BG912" i="2"/>
  <c r="BF912" i="2"/>
  <c r="T912" i="2"/>
  <c r="R912" i="2"/>
  <c r="P912" i="2"/>
  <c r="BI907" i="2"/>
  <c r="BH907" i="2"/>
  <c r="BG907" i="2"/>
  <c r="BF907" i="2"/>
  <c r="T907" i="2"/>
  <c r="R907" i="2"/>
  <c r="P907" i="2"/>
  <c r="BI900" i="2"/>
  <c r="BH900" i="2"/>
  <c r="BG900" i="2"/>
  <c r="BF900" i="2"/>
  <c r="T900" i="2"/>
  <c r="R900" i="2"/>
  <c r="P900" i="2"/>
  <c r="BI896" i="2"/>
  <c r="BH896" i="2"/>
  <c r="BG896" i="2"/>
  <c r="BF896" i="2"/>
  <c r="T896" i="2"/>
  <c r="R896" i="2"/>
  <c r="P896" i="2"/>
  <c r="BI891" i="2"/>
  <c r="BH891" i="2"/>
  <c r="BG891" i="2"/>
  <c r="BF891" i="2"/>
  <c r="T891" i="2"/>
  <c r="R891" i="2"/>
  <c r="P891" i="2"/>
  <c r="BI885" i="2"/>
  <c r="BH885" i="2"/>
  <c r="BG885" i="2"/>
  <c r="BF885" i="2"/>
  <c r="T885" i="2"/>
  <c r="R885" i="2"/>
  <c r="P885" i="2"/>
  <c r="BI880" i="2"/>
  <c r="BH880" i="2"/>
  <c r="BG880" i="2"/>
  <c r="BF880" i="2"/>
  <c r="T880" i="2"/>
  <c r="R880" i="2"/>
  <c r="P880" i="2"/>
  <c r="BI875" i="2"/>
  <c r="BH875" i="2"/>
  <c r="BG875" i="2"/>
  <c r="BF875" i="2"/>
  <c r="T875" i="2"/>
  <c r="R875" i="2"/>
  <c r="P875" i="2"/>
  <c r="BI869" i="2"/>
  <c r="BH869" i="2"/>
  <c r="BG869" i="2"/>
  <c r="BF869" i="2"/>
  <c r="T869" i="2"/>
  <c r="R869" i="2"/>
  <c r="P869" i="2"/>
  <c r="BI864" i="2"/>
  <c r="BH864" i="2"/>
  <c r="BG864" i="2"/>
  <c r="BF864" i="2"/>
  <c r="T864" i="2"/>
  <c r="R864" i="2"/>
  <c r="P864" i="2"/>
  <c r="BI860" i="2"/>
  <c r="BH860" i="2"/>
  <c r="BG860" i="2"/>
  <c r="BF860" i="2"/>
  <c r="T860" i="2"/>
  <c r="R860" i="2"/>
  <c r="P860" i="2"/>
  <c r="BI854" i="2"/>
  <c r="BH854" i="2"/>
  <c r="BG854" i="2"/>
  <c r="BF854" i="2"/>
  <c r="T854" i="2"/>
  <c r="R854" i="2"/>
  <c r="P854" i="2"/>
  <c r="BI851" i="2"/>
  <c r="BH851" i="2"/>
  <c r="BG851" i="2"/>
  <c r="BF851" i="2"/>
  <c r="T851" i="2"/>
  <c r="R851" i="2"/>
  <c r="P851" i="2"/>
  <c r="BI844" i="2"/>
  <c r="BH844" i="2"/>
  <c r="BG844" i="2"/>
  <c r="BF844" i="2"/>
  <c r="T844" i="2"/>
  <c r="R844" i="2"/>
  <c r="P844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32" i="2"/>
  <c r="BH832" i="2"/>
  <c r="BG832" i="2"/>
  <c r="BF832" i="2"/>
  <c r="T832" i="2"/>
  <c r="R832" i="2"/>
  <c r="P832" i="2"/>
  <c r="BI826" i="2"/>
  <c r="BH826" i="2"/>
  <c r="BG826" i="2"/>
  <c r="BF826" i="2"/>
  <c r="T826" i="2"/>
  <c r="R826" i="2"/>
  <c r="P826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2" i="2"/>
  <c r="BH812" i="2"/>
  <c r="BG812" i="2"/>
  <c r="BF812" i="2"/>
  <c r="T812" i="2"/>
  <c r="R812" i="2"/>
  <c r="P812" i="2"/>
  <c r="BI811" i="2"/>
  <c r="BH811" i="2"/>
  <c r="BG811" i="2"/>
  <c r="BF811" i="2"/>
  <c r="T811" i="2"/>
  <c r="R811" i="2"/>
  <c r="P811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97" i="2"/>
  <c r="BH797" i="2"/>
  <c r="BG797" i="2"/>
  <c r="BF797" i="2"/>
  <c r="T797" i="2"/>
  <c r="R797" i="2"/>
  <c r="P797" i="2"/>
  <c r="BI793" i="2"/>
  <c r="BH793" i="2"/>
  <c r="BG793" i="2"/>
  <c r="BF793" i="2"/>
  <c r="T793" i="2"/>
  <c r="R793" i="2"/>
  <c r="P793" i="2"/>
  <c r="BI785" i="2"/>
  <c r="BH785" i="2"/>
  <c r="BG785" i="2"/>
  <c r="BF785" i="2"/>
  <c r="T785" i="2"/>
  <c r="R785" i="2"/>
  <c r="P785" i="2"/>
  <c r="BI777" i="2"/>
  <c r="BH777" i="2"/>
  <c r="BG777" i="2"/>
  <c r="BF777" i="2"/>
  <c r="T777" i="2"/>
  <c r="R777" i="2"/>
  <c r="P777" i="2"/>
  <c r="BI769" i="2"/>
  <c r="BH769" i="2"/>
  <c r="BG769" i="2"/>
  <c r="BF769" i="2"/>
  <c r="T769" i="2"/>
  <c r="R769" i="2"/>
  <c r="P769" i="2"/>
  <c r="BI762" i="2"/>
  <c r="BH762" i="2"/>
  <c r="BG762" i="2"/>
  <c r="BF762" i="2"/>
  <c r="T762" i="2"/>
  <c r="R762" i="2"/>
  <c r="P762" i="2"/>
  <c r="BI755" i="2"/>
  <c r="BH755" i="2"/>
  <c r="BG755" i="2"/>
  <c r="BF755" i="2"/>
  <c r="T755" i="2"/>
  <c r="R755" i="2"/>
  <c r="P755" i="2"/>
  <c r="BI752" i="2"/>
  <c r="BH752" i="2"/>
  <c r="BG752" i="2"/>
  <c r="BF752" i="2"/>
  <c r="T752" i="2"/>
  <c r="R752" i="2"/>
  <c r="P752" i="2"/>
  <c r="BI747" i="2"/>
  <c r="BH747" i="2"/>
  <c r="BG747" i="2"/>
  <c r="BF747" i="2"/>
  <c r="T747" i="2"/>
  <c r="R747" i="2"/>
  <c r="P747" i="2"/>
  <c r="BI742" i="2"/>
  <c r="BH742" i="2"/>
  <c r="BG742" i="2"/>
  <c r="BF742" i="2"/>
  <c r="T742" i="2"/>
  <c r="R742" i="2"/>
  <c r="P742" i="2"/>
  <c r="BI737" i="2"/>
  <c r="BH737" i="2"/>
  <c r="BG737" i="2"/>
  <c r="BF737" i="2"/>
  <c r="T737" i="2"/>
  <c r="R737" i="2"/>
  <c r="P737" i="2"/>
  <c r="BI729" i="2"/>
  <c r="BH729" i="2"/>
  <c r="BG729" i="2"/>
  <c r="BF729" i="2"/>
  <c r="T729" i="2"/>
  <c r="R729" i="2"/>
  <c r="P729" i="2"/>
  <c r="BI723" i="2"/>
  <c r="BH723" i="2"/>
  <c r="BG723" i="2"/>
  <c r="BF723" i="2"/>
  <c r="T723" i="2"/>
  <c r="R723" i="2"/>
  <c r="P723" i="2"/>
  <c r="BI717" i="2"/>
  <c r="BH717" i="2"/>
  <c r="BG717" i="2"/>
  <c r="BF717" i="2"/>
  <c r="T717" i="2"/>
  <c r="R717" i="2"/>
  <c r="P717" i="2"/>
  <c r="BI711" i="2"/>
  <c r="BH711" i="2"/>
  <c r="BG711" i="2"/>
  <c r="BF711" i="2"/>
  <c r="T711" i="2"/>
  <c r="R711" i="2"/>
  <c r="P711" i="2"/>
  <c r="BI706" i="2"/>
  <c r="BH706" i="2"/>
  <c r="BG706" i="2"/>
  <c r="BF706" i="2"/>
  <c r="T706" i="2"/>
  <c r="R706" i="2"/>
  <c r="P706" i="2"/>
  <c r="BI700" i="2"/>
  <c r="BH700" i="2"/>
  <c r="BG700" i="2"/>
  <c r="BF700" i="2"/>
  <c r="T700" i="2"/>
  <c r="R700" i="2"/>
  <c r="P700" i="2"/>
  <c r="BI697" i="2"/>
  <c r="BH697" i="2"/>
  <c r="BG697" i="2"/>
  <c r="BF697" i="2"/>
  <c r="T697" i="2"/>
  <c r="R697" i="2"/>
  <c r="P697" i="2"/>
  <c r="BI691" i="2"/>
  <c r="BH691" i="2"/>
  <c r="BG691" i="2"/>
  <c r="BF691" i="2"/>
  <c r="T691" i="2"/>
  <c r="R691" i="2"/>
  <c r="P691" i="2"/>
  <c r="BI686" i="2"/>
  <c r="BH686" i="2"/>
  <c r="BG686" i="2"/>
  <c r="BF686" i="2"/>
  <c r="T686" i="2"/>
  <c r="R686" i="2"/>
  <c r="P686" i="2"/>
  <c r="BI681" i="2"/>
  <c r="BH681" i="2"/>
  <c r="BG681" i="2"/>
  <c r="BF681" i="2"/>
  <c r="T681" i="2"/>
  <c r="R681" i="2"/>
  <c r="P681" i="2"/>
  <c r="BI678" i="2"/>
  <c r="BH678" i="2"/>
  <c r="BG678" i="2"/>
  <c r="BF678" i="2"/>
  <c r="T678" i="2"/>
  <c r="R678" i="2"/>
  <c r="P678" i="2"/>
  <c r="BI673" i="2"/>
  <c r="BH673" i="2"/>
  <c r="BG673" i="2"/>
  <c r="BF673" i="2"/>
  <c r="T673" i="2"/>
  <c r="R673" i="2"/>
  <c r="P673" i="2"/>
  <c r="BI666" i="2"/>
  <c r="BH666" i="2"/>
  <c r="BG666" i="2"/>
  <c r="BF666" i="2"/>
  <c r="T666" i="2"/>
  <c r="R666" i="2"/>
  <c r="P666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4" i="2"/>
  <c r="BH634" i="2"/>
  <c r="BG634" i="2"/>
  <c r="BF634" i="2"/>
  <c r="T634" i="2"/>
  <c r="R634" i="2"/>
  <c r="P634" i="2"/>
  <c r="BI629" i="2"/>
  <c r="BH629" i="2"/>
  <c r="BG629" i="2"/>
  <c r="BF629" i="2"/>
  <c r="T629" i="2"/>
  <c r="R629" i="2"/>
  <c r="P629" i="2"/>
  <c r="BI624" i="2"/>
  <c r="BH624" i="2"/>
  <c r="BG624" i="2"/>
  <c r="BF624" i="2"/>
  <c r="T624" i="2"/>
  <c r="R624" i="2"/>
  <c r="P624" i="2"/>
  <c r="BI619" i="2"/>
  <c r="BH619" i="2"/>
  <c r="BG619" i="2"/>
  <c r="BF619" i="2"/>
  <c r="T619" i="2"/>
  <c r="R619" i="2"/>
  <c r="P619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0" i="2"/>
  <c r="BH580" i="2"/>
  <c r="BG580" i="2"/>
  <c r="BF580" i="2"/>
  <c r="T580" i="2"/>
  <c r="R580" i="2"/>
  <c r="P580" i="2"/>
  <c r="BI574" i="2"/>
  <c r="BH574" i="2"/>
  <c r="BG574" i="2"/>
  <c r="BF574" i="2"/>
  <c r="T574" i="2"/>
  <c r="R574" i="2"/>
  <c r="P574" i="2"/>
  <c r="BI568" i="2"/>
  <c r="BH568" i="2"/>
  <c r="BG568" i="2"/>
  <c r="BF568" i="2"/>
  <c r="T568" i="2"/>
  <c r="R568" i="2"/>
  <c r="P568" i="2"/>
  <c r="BI562" i="2"/>
  <c r="BH562" i="2"/>
  <c r="BG562" i="2"/>
  <c r="BF562" i="2"/>
  <c r="T562" i="2"/>
  <c r="R562" i="2"/>
  <c r="P562" i="2"/>
  <c r="BI557" i="2"/>
  <c r="BH557" i="2"/>
  <c r="BG557" i="2"/>
  <c r="BF557" i="2"/>
  <c r="T557" i="2"/>
  <c r="R557" i="2"/>
  <c r="P557" i="2"/>
  <c r="BI552" i="2"/>
  <c r="BH552" i="2"/>
  <c r="BG552" i="2"/>
  <c r="BF552" i="2"/>
  <c r="T552" i="2"/>
  <c r="R552" i="2"/>
  <c r="P552" i="2"/>
  <c r="BI547" i="2"/>
  <c r="BH547" i="2"/>
  <c r="BG547" i="2"/>
  <c r="BF547" i="2"/>
  <c r="T547" i="2"/>
  <c r="R547" i="2"/>
  <c r="P547" i="2"/>
  <c r="BI542" i="2"/>
  <c r="BH542" i="2"/>
  <c r="BG542" i="2"/>
  <c r="BF542" i="2"/>
  <c r="T542" i="2"/>
  <c r="R542" i="2"/>
  <c r="P542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28" i="2"/>
  <c r="BH528" i="2"/>
  <c r="BG528" i="2"/>
  <c r="BF528" i="2"/>
  <c r="T528" i="2"/>
  <c r="R528" i="2"/>
  <c r="P528" i="2"/>
  <c r="BI523" i="2"/>
  <c r="BH523" i="2"/>
  <c r="BG523" i="2"/>
  <c r="BF523" i="2"/>
  <c r="T523" i="2"/>
  <c r="R523" i="2"/>
  <c r="P523" i="2"/>
  <c r="BI517" i="2"/>
  <c r="BH517" i="2"/>
  <c r="BG517" i="2"/>
  <c r="BF517" i="2"/>
  <c r="T517" i="2"/>
  <c r="R517" i="2"/>
  <c r="P517" i="2"/>
  <c r="BI511" i="2"/>
  <c r="BH511" i="2"/>
  <c r="BG511" i="2"/>
  <c r="BF511" i="2"/>
  <c r="T511" i="2"/>
  <c r="R511" i="2"/>
  <c r="P511" i="2"/>
  <c r="BI505" i="2"/>
  <c r="BH505" i="2"/>
  <c r="BG505" i="2"/>
  <c r="BF505" i="2"/>
  <c r="T505" i="2"/>
  <c r="R505" i="2"/>
  <c r="P505" i="2"/>
  <c r="BI499" i="2"/>
  <c r="BH499" i="2"/>
  <c r="BG499" i="2"/>
  <c r="BF499" i="2"/>
  <c r="T499" i="2"/>
  <c r="R499" i="2"/>
  <c r="P499" i="2"/>
  <c r="BI493" i="2"/>
  <c r="BH493" i="2"/>
  <c r="BG493" i="2"/>
  <c r="BF493" i="2"/>
  <c r="T493" i="2"/>
  <c r="R493" i="2"/>
  <c r="P493" i="2"/>
  <c r="BI487" i="2"/>
  <c r="BH487" i="2"/>
  <c r="BG487" i="2"/>
  <c r="BF487" i="2"/>
  <c r="T487" i="2"/>
  <c r="R487" i="2"/>
  <c r="P487" i="2"/>
  <c r="BI481" i="2"/>
  <c r="BH481" i="2"/>
  <c r="BG481" i="2"/>
  <c r="BF481" i="2"/>
  <c r="T481" i="2"/>
  <c r="R481" i="2"/>
  <c r="P481" i="2"/>
  <c r="BI475" i="2"/>
  <c r="BH475" i="2"/>
  <c r="BG475" i="2"/>
  <c r="BF475" i="2"/>
  <c r="T475" i="2"/>
  <c r="R475" i="2"/>
  <c r="P475" i="2"/>
  <c r="BI469" i="2"/>
  <c r="BH469" i="2"/>
  <c r="BG469" i="2"/>
  <c r="BF469" i="2"/>
  <c r="T469" i="2"/>
  <c r="R469" i="2"/>
  <c r="P469" i="2"/>
  <c r="BI463" i="2"/>
  <c r="BH463" i="2"/>
  <c r="BG463" i="2"/>
  <c r="BF463" i="2"/>
  <c r="T463" i="2"/>
  <c r="R463" i="2"/>
  <c r="P463" i="2"/>
  <c r="BI457" i="2"/>
  <c r="BH457" i="2"/>
  <c r="BG457" i="2"/>
  <c r="BF457" i="2"/>
  <c r="T457" i="2"/>
  <c r="R457" i="2"/>
  <c r="P457" i="2"/>
  <c r="BI451" i="2"/>
  <c r="BH451" i="2"/>
  <c r="BG451" i="2"/>
  <c r="BF451" i="2"/>
  <c r="T451" i="2"/>
  <c r="R451" i="2"/>
  <c r="P451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2" i="2"/>
  <c r="BH432" i="2"/>
  <c r="BG432" i="2"/>
  <c r="BF432" i="2"/>
  <c r="T432" i="2"/>
  <c r="R432" i="2"/>
  <c r="P432" i="2"/>
  <c r="BI426" i="2"/>
  <c r="BH426" i="2"/>
  <c r="BG426" i="2"/>
  <c r="BF426" i="2"/>
  <c r="T426" i="2"/>
  <c r="R426" i="2"/>
  <c r="P426" i="2"/>
  <c r="BI421" i="2"/>
  <c r="BH421" i="2"/>
  <c r="BG421" i="2"/>
  <c r="BF421" i="2"/>
  <c r="T421" i="2"/>
  <c r="R421" i="2"/>
  <c r="P421" i="2"/>
  <c r="BI415" i="2"/>
  <c r="BH415" i="2"/>
  <c r="BG415" i="2"/>
  <c r="BF415" i="2"/>
  <c r="T415" i="2"/>
  <c r="R415" i="2"/>
  <c r="P415" i="2"/>
  <c r="BI409" i="2"/>
  <c r="BH409" i="2"/>
  <c r="BG409" i="2"/>
  <c r="BF409" i="2"/>
  <c r="T409" i="2"/>
  <c r="R409" i="2"/>
  <c r="P409" i="2"/>
  <c r="BI403" i="2"/>
  <c r="BH403" i="2"/>
  <c r="BG403" i="2"/>
  <c r="BF403" i="2"/>
  <c r="T403" i="2"/>
  <c r="R403" i="2"/>
  <c r="P403" i="2"/>
  <c r="BI397" i="2"/>
  <c r="BH397" i="2"/>
  <c r="BG397" i="2"/>
  <c r="BF397" i="2"/>
  <c r="T397" i="2"/>
  <c r="R397" i="2"/>
  <c r="P397" i="2"/>
  <c r="BI391" i="2"/>
  <c r="BH391" i="2"/>
  <c r="BG391" i="2"/>
  <c r="BF391" i="2"/>
  <c r="T391" i="2"/>
  <c r="R391" i="2"/>
  <c r="P391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T379" i="2"/>
  <c r="R380" i="2"/>
  <c r="R379" i="2" s="1"/>
  <c r="P380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5" i="2"/>
  <c r="BH365" i="2"/>
  <c r="BG365" i="2"/>
  <c r="BF365" i="2"/>
  <c r="T365" i="2"/>
  <c r="R365" i="2"/>
  <c r="P365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0" i="2"/>
  <c r="BH350" i="2"/>
  <c r="BG350" i="2"/>
  <c r="BF350" i="2"/>
  <c r="T350" i="2"/>
  <c r="R350" i="2"/>
  <c r="P350" i="2"/>
  <c r="BI345" i="2"/>
  <c r="BH345" i="2"/>
  <c r="BG345" i="2"/>
  <c r="BF345" i="2"/>
  <c r="T345" i="2"/>
  <c r="R345" i="2"/>
  <c r="P345" i="2"/>
  <c r="BI339" i="2"/>
  <c r="BH339" i="2"/>
  <c r="BG339" i="2"/>
  <c r="BF339" i="2"/>
  <c r="T339" i="2"/>
  <c r="R339" i="2"/>
  <c r="P339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2" i="2"/>
  <c r="BH322" i="2"/>
  <c r="BG322" i="2"/>
  <c r="BF322" i="2"/>
  <c r="T322" i="2"/>
  <c r="R322" i="2"/>
  <c r="P322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0" i="2"/>
  <c r="BH300" i="2"/>
  <c r="BG300" i="2"/>
  <c r="BF300" i="2"/>
  <c r="T300" i="2"/>
  <c r="R300" i="2"/>
  <c r="P300" i="2"/>
  <c r="BI288" i="2"/>
  <c r="BH288" i="2"/>
  <c r="BG288" i="2"/>
  <c r="BF288" i="2"/>
  <c r="T288" i="2"/>
  <c r="R288" i="2"/>
  <c r="P288" i="2"/>
  <c r="BI282" i="2"/>
  <c r="BH282" i="2"/>
  <c r="BG282" i="2"/>
  <c r="BF282" i="2"/>
  <c r="T282" i="2"/>
  <c r="R282" i="2"/>
  <c r="P282" i="2"/>
  <c r="BI266" i="2"/>
  <c r="BH266" i="2"/>
  <c r="BG266" i="2"/>
  <c r="BF266" i="2"/>
  <c r="T266" i="2"/>
  <c r="R266" i="2"/>
  <c r="P266" i="2"/>
  <c r="BI260" i="2"/>
  <c r="BH260" i="2"/>
  <c r="BG260" i="2"/>
  <c r="BF260" i="2"/>
  <c r="T260" i="2"/>
  <c r="R260" i="2"/>
  <c r="P260" i="2"/>
  <c r="BI254" i="2"/>
  <c r="BH254" i="2"/>
  <c r="BG254" i="2"/>
  <c r="BF254" i="2"/>
  <c r="T254" i="2"/>
  <c r="R254" i="2"/>
  <c r="P254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2" i="2"/>
  <c r="BH222" i="2"/>
  <c r="BG222" i="2"/>
  <c r="BF222" i="2"/>
  <c r="T222" i="2"/>
  <c r="R222" i="2"/>
  <c r="P222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3" i="2"/>
  <c r="BH203" i="2"/>
  <c r="BG203" i="2"/>
  <c r="BF203" i="2"/>
  <c r="T203" i="2"/>
  <c r="R203" i="2"/>
  <c r="P203" i="2"/>
  <c r="BI196" i="2"/>
  <c r="BH196" i="2"/>
  <c r="BG196" i="2"/>
  <c r="BF196" i="2"/>
  <c r="T196" i="2"/>
  <c r="R196" i="2"/>
  <c r="P196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29" i="2"/>
  <c r="BH129" i="2"/>
  <c r="BG129" i="2"/>
  <c r="BF129" i="2"/>
  <c r="T129" i="2"/>
  <c r="R129" i="2"/>
  <c r="P129" i="2"/>
  <c r="BI118" i="2"/>
  <c r="BH118" i="2"/>
  <c r="BG118" i="2"/>
  <c r="BF118" i="2"/>
  <c r="T118" i="2"/>
  <c r="R118" i="2"/>
  <c r="P118" i="2"/>
  <c r="BI113" i="2"/>
  <c r="BH113" i="2"/>
  <c r="BG113" i="2"/>
  <c r="BF113" i="2"/>
  <c r="T113" i="2"/>
  <c r="R113" i="2"/>
  <c r="P113" i="2"/>
  <c r="BI108" i="2"/>
  <c r="BH108" i="2"/>
  <c r="BG108" i="2"/>
  <c r="BF108" i="2"/>
  <c r="T108" i="2"/>
  <c r="R108" i="2"/>
  <c r="P108" i="2"/>
  <c r="J102" i="2"/>
  <c r="J101" i="2"/>
  <c r="F101" i="2"/>
  <c r="F99" i="2"/>
  <c r="E97" i="2"/>
  <c r="J55" i="2"/>
  <c r="J54" i="2"/>
  <c r="F54" i="2"/>
  <c r="F52" i="2"/>
  <c r="E50" i="2"/>
  <c r="J18" i="2"/>
  <c r="E18" i="2"/>
  <c r="F55" i="2"/>
  <c r="J17" i="2"/>
  <c r="J12" i="2"/>
  <c r="J99" i="2"/>
  <c r="E7" i="2"/>
  <c r="E95" i="2" s="1"/>
  <c r="L50" i="1"/>
  <c r="AM50" i="1"/>
  <c r="AM49" i="1"/>
  <c r="L49" i="1"/>
  <c r="AM47" i="1"/>
  <c r="L47" i="1"/>
  <c r="L45" i="1"/>
  <c r="L44" i="1"/>
  <c r="BK742" i="2"/>
  <c r="J1004" i="2"/>
  <c r="J1070" i="2"/>
  <c r="J978" i="2"/>
  <c r="J300" i="2"/>
  <c r="J912" i="2"/>
  <c r="J533" i="2"/>
  <c r="J820" i="2"/>
  <c r="J691" i="2"/>
  <c r="J602" i="2"/>
  <c r="BK602" i="2"/>
  <c r="BK129" i="2"/>
  <c r="J445" i="2"/>
  <c r="BK1070" i="2"/>
  <c r="J1118" i="2"/>
  <c r="J706" i="2"/>
  <c r="J585" i="2"/>
  <c r="J372" i="2"/>
  <c r="BK231" i="2"/>
  <c r="BK260" i="2"/>
  <c r="BK681" i="2"/>
  <c r="BK923" i="2"/>
  <c r="J238" i="2"/>
  <c r="BK580" i="2"/>
  <c r="J282" i="2"/>
  <c r="J949" i="2"/>
  <c r="J586" i="2"/>
  <c r="BK372" i="2"/>
  <c r="J717" i="2"/>
  <c r="J797" i="2"/>
  <c r="J260" i="2"/>
  <c r="J997" i="2"/>
  <c r="BK918" i="2"/>
  <c r="J1034" i="2"/>
  <c r="J1040" i="2"/>
  <c r="J885" i="2"/>
  <c r="J785" i="2"/>
  <c r="BK647" i="2"/>
  <c r="J384" i="2"/>
  <c r="J662" i="2"/>
  <c r="BK661" i="2"/>
  <c r="BK1080" i="2"/>
  <c r="BK421" i="2"/>
  <c r="J333" i="2"/>
  <c r="BK306" i="2"/>
  <c r="J233" i="2"/>
  <c r="J118" i="2"/>
  <c r="BK1028" i="2"/>
  <c r="J179" i="2"/>
  <c r="BK409" i="2"/>
  <c r="BK377" i="2"/>
  <c r="BK358" i="2"/>
  <c r="J1152" i="2"/>
  <c r="J1060" i="2"/>
  <c r="BK1045" i="2"/>
  <c r="BK1118" i="2"/>
  <c r="BK769" i="2"/>
  <c r="J619" i="2"/>
  <c r="BK648" i="2"/>
  <c r="BK391" i="2"/>
  <c r="J345" i="2"/>
  <c r="J1136" i="2"/>
  <c r="BK108" i="2"/>
  <c r="BK216" i="2"/>
  <c r="BK463" i="2"/>
  <c r="BK170" i="2"/>
  <c r="J421" i="2"/>
  <c r="BK700" i="2"/>
  <c r="J793" i="2"/>
  <c r="BK678" i="2"/>
  <c r="J663" i="2"/>
  <c r="J557" i="2"/>
  <c r="BK777" i="2"/>
  <c r="BK926" i="2"/>
  <c r="BK403" i="2"/>
  <c r="J593" i="2"/>
  <c r="J1052" i="2"/>
  <c r="J966" i="2"/>
  <c r="BK844" i="2"/>
  <c r="J681" i="2"/>
  <c r="J880" i="2"/>
  <c r="J673" i="2"/>
  <c r="BK1055" i="2"/>
  <c r="BK1040" i="2"/>
  <c r="BK1085" i="2"/>
  <c r="J328" i="2"/>
  <c r="J552" i="2"/>
  <c r="J358" i="2"/>
  <c r="BK333" i="2"/>
  <c r="J1109" i="2"/>
  <c r="BK940" i="2"/>
  <c r="J648" i="2"/>
  <c r="AS54" i="1"/>
  <c r="J129" i="2"/>
  <c r="BK248" i="2"/>
  <c r="J839" i="2"/>
  <c r="J415" i="2"/>
  <c r="BK517" i="2"/>
  <c r="J505" i="2"/>
  <c r="J1131" i="2"/>
  <c r="J222" i="2"/>
  <c r="J216" i="2"/>
  <c r="J1011" i="2"/>
  <c r="J306" i="2"/>
  <c r="J647" i="2"/>
  <c r="J511" i="2"/>
  <c r="J311" i="2"/>
  <c r="J801" i="2"/>
  <c r="J523" i="2"/>
  <c r="J113" i="2"/>
  <c r="J159" i="2"/>
  <c r="BK820" i="2"/>
  <c r="J1145" i="2"/>
  <c r="BK328" i="2"/>
  <c r="J1018" i="2"/>
  <c r="BK864" i="2"/>
  <c r="BK282" i="2"/>
  <c r="BK729" i="2"/>
  <c r="BK983" i="2"/>
  <c r="J248" i="2"/>
  <c r="BK451" i="2"/>
  <c r="BK988" i="2"/>
  <c r="BK1124" i="2"/>
  <c r="J170" i="2"/>
  <c r="J469" i="2"/>
  <c r="J655" i="2"/>
  <c r="J409" i="2"/>
  <c r="BK1109" i="2"/>
  <c r="BK505" i="2"/>
  <c r="BK415" i="2"/>
  <c r="J737" i="2"/>
  <c r="BK797" i="2"/>
  <c r="BK634" i="2"/>
  <c r="J762" i="2"/>
  <c r="BK793" i="2"/>
  <c r="BK885" i="2"/>
  <c r="J955" i="2"/>
  <c r="BK896" i="2"/>
  <c r="BK1016" i="2"/>
  <c r="BK311" i="2"/>
  <c r="BK370" i="2"/>
  <c r="BK593" i="2"/>
  <c r="J568" i="2"/>
  <c r="BK380" i="2"/>
  <c r="J634" i="2"/>
  <c r="BK562" i="2"/>
  <c r="J742" i="2"/>
  <c r="BK654" i="2"/>
  <c r="J574" i="2"/>
  <c r="BK891" i="2"/>
  <c r="BK691" i="2"/>
  <c r="BK493" i="2"/>
  <c r="J457" i="2"/>
  <c r="BK426" i="2"/>
  <c r="BK397" i="2"/>
  <c r="J463" i="2"/>
  <c r="BK666" i="2"/>
  <c r="J972" i="2"/>
  <c r="BK854" i="2"/>
  <c r="J613" i="2"/>
  <c r="J640" i="2"/>
  <c r="BK613" i="2"/>
  <c r="BK365" i="2"/>
  <c r="BK586" i="2"/>
  <c r="BK717" i="2"/>
  <c r="BK442" i="2"/>
  <c r="BK350" i="2"/>
  <c r="J1047" i="2"/>
  <c r="J875" i="2"/>
  <c r="BK238" i="2"/>
  <c r="BK997" i="2"/>
  <c r="BK900" i="2"/>
  <c r="BK528" i="2"/>
  <c r="BK972" i="2"/>
  <c r="J1159" i="2"/>
  <c r="J826" i="2"/>
  <c r="J769" i="2"/>
  <c r="BK619" i="2"/>
  <c r="J243" i="2"/>
  <c r="BK233" i="2"/>
  <c r="J481" i="2"/>
  <c r="BK1011" i="2"/>
  <c r="BK1152" i="2"/>
  <c r="J891" i="2"/>
  <c r="BK266" i="2"/>
  <c r="BK523" i="2"/>
  <c r="BK640" i="2"/>
  <c r="BK432" i="2"/>
  <c r="J517" i="2"/>
  <c r="J360" i="2"/>
  <c r="J288" i="2"/>
  <c r="BK568" i="2"/>
  <c r="BK481" i="2"/>
  <c r="BK747" i="2"/>
  <c r="BK907" i="2"/>
  <c r="J697" i="2"/>
  <c r="BK966" i="2"/>
  <c r="BK1052" i="2"/>
  <c r="BK1034" i="2"/>
  <c r="BK960" i="2"/>
  <c r="J686" i="2"/>
  <c r="J723" i="2"/>
  <c r="BK574" i="2"/>
  <c r="BK339" i="2"/>
  <c r="BK243" i="2"/>
  <c r="BK1159" i="2"/>
  <c r="BK316" i="2"/>
  <c r="BK196" i="2"/>
  <c r="BK614" i="2"/>
  <c r="J711" i="2"/>
  <c r="BK811" i="2"/>
  <c r="BK547" i="2"/>
  <c r="J231" i="2"/>
  <c r="J475" i="2"/>
  <c r="BK1047" i="2"/>
  <c r="J812" i="2"/>
  <c r="BK662" i="2"/>
  <c r="BK932" i="2"/>
  <c r="BK697" i="2"/>
  <c r="J203" i="2"/>
  <c r="BK978" i="2"/>
  <c r="J603" i="2"/>
  <c r="BK457" i="2"/>
  <c r="BK499" i="2"/>
  <c r="J936" i="2"/>
  <c r="BK655" i="2"/>
  <c r="BK557" i="2"/>
  <c r="J350" i="2"/>
  <c r="BK356" i="2"/>
  <c r="J391" i="2"/>
  <c r="J542" i="2"/>
  <c r="J365" i="2"/>
  <c r="J487" i="2"/>
  <c r="J798" i="2"/>
  <c r="J375" i="2"/>
  <c r="J1027" i="2"/>
  <c r="BK629" i="2"/>
  <c r="BK592" i="2"/>
  <c r="BK837" i="2"/>
  <c r="J432" i="2"/>
  <c r="BK185" i="2"/>
  <c r="BK113" i="2"/>
  <c r="J146" i="2"/>
  <c r="BK146" i="2"/>
  <c r="J869" i="2"/>
  <c r="BK179" i="2"/>
  <c r="BK686" i="2"/>
  <c r="BK673" i="2"/>
  <c r="J562" i="2"/>
  <c r="BK469" i="2"/>
  <c r="J339" i="2"/>
  <c r="J254" i="2"/>
  <c r="BK936" i="2"/>
  <c r="J140" i="2"/>
  <c r="BK533" i="2"/>
  <c r="BK487" i="2"/>
  <c r="J595" i="2"/>
  <c r="J747" i="2"/>
  <c r="J729" i="2"/>
  <c r="BK536" i="2"/>
  <c r="BK445" i="2"/>
  <c r="BK203" i="2"/>
  <c r="J493" i="2"/>
  <c r="J380" i="2"/>
  <c r="J1045" i="2"/>
  <c r="BK752" i="2"/>
  <c r="BK949" i="2"/>
  <c r="J932" i="2"/>
  <c r="BK798" i="2"/>
  <c r="BK817" i="2"/>
  <c r="J629" i="2"/>
  <c r="J1080" i="2"/>
  <c r="BK542" i="2"/>
  <c r="BK603" i="2"/>
  <c r="J940" i="2"/>
  <c r="BK1075" i="2"/>
  <c r="BK839" i="2"/>
  <c r="J442" i="2"/>
  <c r="J528" i="2"/>
  <c r="J923" i="2"/>
  <c r="BK723" i="2"/>
  <c r="BK511" i="2"/>
  <c r="J624" i="2"/>
  <c r="BK1004" i="2"/>
  <c r="J900" i="2"/>
  <c r="J907" i="2"/>
  <c r="BK552" i="2"/>
  <c r="J397" i="2"/>
  <c r="BK737" i="2"/>
  <c r="J926" i="2"/>
  <c r="J592" i="2"/>
  <c r="J666" i="2"/>
  <c r="J777" i="2"/>
  <c r="J752" i="2"/>
  <c r="J811" i="2"/>
  <c r="J1016" i="2"/>
  <c r="BK345" i="2"/>
  <c r="BK851" i="2"/>
  <c r="J1028" i="2"/>
  <c r="BK875" i="2"/>
  <c r="BK711" i="2"/>
  <c r="BK706" i="2"/>
  <c r="J370" i="2"/>
  <c r="J1085" i="2"/>
  <c r="BK322" i="2"/>
  <c r="BK641" i="2"/>
  <c r="BK943" i="2"/>
  <c r="BK755" i="2"/>
  <c r="J654" i="2"/>
  <c r="J596" i="2"/>
  <c r="J755" i="2"/>
  <c r="J988" i="2"/>
  <c r="BK1093" i="2"/>
  <c r="BK1101" i="2"/>
  <c r="J322" i="2"/>
  <c r="J896" i="2"/>
  <c r="BK801" i="2"/>
  <c r="BK384" i="2"/>
  <c r="J661" i="2"/>
  <c r="J356" i="2"/>
  <c r="J426" i="2"/>
  <c r="BK1131" i="2"/>
  <c r="J641" i="2"/>
  <c r="J377" i="2"/>
  <c r="BK596" i="2"/>
  <c r="BK955" i="2"/>
  <c r="BK300" i="2"/>
  <c r="J860" i="2"/>
  <c r="J817" i="2"/>
  <c r="J580" i="2"/>
  <c r="J185" i="2"/>
  <c r="BK585" i="2"/>
  <c r="J678" i="2"/>
  <c r="BK159" i="2"/>
  <c r="BK254" i="2"/>
  <c r="J918" i="2"/>
  <c r="J832" i="2"/>
  <c r="J854" i="2"/>
  <c r="J864" i="2"/>
  <c r="BK360" i="2"/>
  <c r="BK164" i="2"/>
  <c r="J316" i="2"/>
  <c r="BK1018" i="2"/>
  <c r="BK991" i="2"/>
  <c r="J211" i="2"/>
  <c r="J1055" i="2"/>
  <c r="BK826" i="2"/>
  <c r="J451" i="2"/>
  <c r="J837" i="2"/>
  <c r="BK624" i="2"/>
  <c r="J851" i="2"/>
  <c r="BK832" i="2"/>
  <c r="J196" i="2"/>
  <c r="BK375" i="2"/>
  <c r="BK663" i="2"/>
  <c r="J403" i="2"/>
  <c r="BK812" i="2"/>
  <c r="BK1060" i="2"/>
  <c r="J1124" i="2"/>
  <c r="J1101" i="2"/>
  <c r="J614" i="2"/>
  <c r="J700" i="2"/>
  <c r="J983" i="2"/>
  <c r="J108" i="2"/>
  <c r="BK222" i="2"/>
  <c r="BK595" i="2"/>
  <c r="BK785" i="2"/>
  <c r="BK118" i="2"/>
  <c r="BK140" i="2"/>
  <c r="BK211" i="2"/>
  <c r="J266" i="2"/>
  <c r="J991" i="2"/>
  <c r="J499" i="2"/>
  <c r="J547" i="2"/>
  <c r="BK1145" i="2"/>
  <c r="J536" i="2"/>
  <c r="BK1027" i="2"/>
  <c r="BK288" i="2"/>
  <c r="BK475" i="2"/>
  <c r="BK1136" i="2"/>
  <c r="BK880" i="2"/>
  <c r="BK912" i="2"/>
  <c r="BK762" i="2"/>
  <c r="J844" i="2"/>
  <c r="J1075" i="2"/>
  <c r="J1093" i="2"/>
  <c r="BK869" i="2"/>
  <c r="BK860" i="2"/>
  <c r="J943" i="2"/>
  <c r="J960" i="2"/>
  <c r="J164" i="2"/>
  <c r="BK169" i="2" l="1"/>
  <c r="J169" i="2"/>
  <c r="J62" i="2"/>
  <c r="T169" i="2"/>
  <c r="R355" i="2"/>
  <c r="BK535" i="2"/>
  <c r="J535" i="2"/>
  <c r="J69" i="2"/>
  <c r="BK680" i="2"/>
  <c r="J680" i="2"/>
  <c r="J71" i="2"/>
  <c r="T699" i="2"/>
  <c r="P800" i="2"/>
  <c r="R853" i="2"/>
  <c r="T942" i="2"/>
  <c r="P1054" i="2"/>
  <c r="T107" i="2"/>
  <c r="P169" i="2"/>
  <c r="BK355" i="2"/>
  <c r="J355" i="2"/>
  <c r="J64" i="2" s="1"/>
  <c r="T383" i="2"/>
  <c r="R444" i="2"/>
  <c r="P699" i="2"/>
  <c r="T754" i="2"/>
  <c r="T853" i="2"/>
  <c r="R942" i="2"/>
  <c r="R1054" i="2"/>
  <c r="P107" i="2"/>
  <c r="T232" i="2"/>
  <c r="BK444" i="2"/>
  <c r="J444" i="2"/>
  <c r="J68" i="2" s="1"/>
  <c r="P444" i="2"/>
  <c r="BK665" i="2"/>
  <c r="J665" i="2"/>
  <c r="J70" i="2" s="1"/>
  <c r="T665" i="2"/>
  <c r="R699" i="2"/>
  <c r="BK800" i="2"/>
  <c r="J800" i="2" s="1"/>
  <c r="J74" i="2" s="1"/>
  <c r="P853" i="2"/>
  <c r="BK942" i="2"/>
  <c r="J942" i="2" s="1"/>
  <c r="J78" i="2" s="1"/>
  <c r="T990" i="2"/>
  <c r="P1117" i="2"/>
  <c r="R232" i="2"/>
  <c r="P383" i="2"/>
  <c r="P535" i="2"/>
  <c r="BK699" i="2"/>
  <c r="J699" i="2" s="1"/>
  <c r="J72" i="2" s="1"/>
  <c r="P754" i="2"/>
  <c r="R800" i="2"/>
  <c r="P819" i="2"/>
  <c r="BK925" i="2"/>
  <c r="J925" i="2"/>
  <c r="J77" i="2"/>
  <c r="P942" i="2"/>
  <c r="R990" i="2"/>
  <c r="BK1117" i="2"/>
  <c r="J1117" i="2"/>
  <c r="J81" i="2" s="1"/>
  <c r="BK107" i="2"/>
  <c r="J107" i="2"/>
  <c r="J61" i="2"/>
  <c r="P232" i="2"/>
  <c r="BK383" i="2"/>
  <c r="J383" i="2"/>
  <c r="J67" i="2"/>
  <c r="T535" i="2"/>
  <c r="P680" i="2"/>
  <c r="BK853" i="2"/>
  <c r="J853" i="2" s="1"/>
  <c r="J76" i="2" s="1"/>
  <c r="P990" i="2"/>
  <c r="R1117" i="2"/>
  <c r="BK232" i="2"/>
  <c r="J232" i="2" s="1"/>
  <c r="J63" i="2" s="1"/>
  <c r="P355" i="2"/>
  <c r="R535" i="2"/>
  <c r="R665" i="2"/>
  <c r="T680" i="2"/>
  <c r="R754" i="2"/>
  <c r="BK819" i="2"/>
  <c r="J819" i="2" s="1"/>
  <c r="J75" i="2" s="1"/>
  <c r="R819" i="2"/>
  <c r="P925" i="2"/>
  <c r="T925" i="2"/>
  <c r="BK1054" i="2"/>
  <c r="J1054" i="2"/>
  <c r="J80" i="2"/>
  <c r="T1117" i="2"/>
  <c r="R107" i="2"/>
  <c r="R169" i="2"/>
  <c r="R106" i="2" s="1"/>
  <c r="T355" i="2"/>
  <c r="R383" i="2"/>
  <c r="T444" i="2"/>
  <c r="P665" i="2"/>
  <c r="R680" i="2"/>
  <c r="BK754" i="2"/>
  <c r="J754" i="2"/>
  <c r="J73" i="2" s="1"/>
  <c r="T800" i="2"/>
  <c r="T819" i="2"/>
  <c r="R925" i="2"/>
  <c r="BK990" i="2"/>
  <c r="J990" i="2" s="1"/>
  <c r="J79" i="2" s="1"/>
  <c r="T1054" i="2"/>
  <c r="BK379" i="2"/>
  <c r="J379" i="2"/>
  <c r="J65" i="2"/>
  <c r="BK1151" i="2"/>
  <c r="J1151" i="2" s="1"/>
  <c r="J84" i="2" s="1"/>
  <c r="BK1144" i="2"/>
  <c r="J1144" i="2"/>
  <c r="J83" i="2" s="1"/>
  <c r="BK1158" i="2"/>
  <c r="J1158" i="2"/>
  <c r="J85" i="2"/>
  <c r="BE170" i="2"/>
  <c r="BE300" i="2"/>
  <c r="BE426" i="2"/>
  <c r="BE481" i="2"/>
  <c r="BE568" i="2"/>
  <c r="BE574" i="2"/>
  <c r="BE593" i="2"/>
  <c r="BE624" i="2"/>
  <c r="BE629" i="2"/>
  <c r="BE647" i="2"/>
  <c r="BE648" i="2"/>
  <c r="BE654" i="2"/>
  <c r="BE691" i="2"/>
  <c r="BE697" i="2"/>
  <c r="BE706" i="2"/>
  <c r="BE762" i="2"/>
  <c r="BE801" i="2"/>
  <c r="BE811" i="2"/>
  <c r="BE812" i="2"/>
  <c r="BE864" i="2"/>
  <c r="BE943" i="2"/>
  <c r="BE949" i="2"/>
  <c r="BE1040" i="2"/>
  <c r="BE1118" i="2"/>
  <c r="BE1159" i="2"/>
  <c r="J52" i="2"/>
  <c r="BE185" i="2"/>
  <c r="BE216" i="2"/>
  <c r="BE328" i="2"/>
  <c r="BE356" i="2"/>
  <c r="BE375" i="2"/>
  <c r="BE377" i="2"/>
  <c r="BE487" i="2"/>
  <c r="BE505" i="2"/>
  <c r="BE517" i="2"/>
  <c r="BE523" i="2"/>
  <c r="BE547" i="2"/>
  <c r="BE592" i="2"/>
  <c r="BE602" i="2"/>
  <c r="BE663" i="2"/>
  <c r="BE666" i="2"/>
  <c r="BE737" i="2"/>
  <c r="BE817" i="2"/>
  <c r="BE820" i="2"/>
  <c r="BE854" i="2"/>
  <c r="BE923" i="2"/>
  <c r="BE1045" i="2"/>
  <c r="BE233" i="2"/>
  <c r="BE306" i="2"/>
  <c r="BE311" i="2"/>
  <c r="BE370" i="2"/>
  <c r="BE372" i="2"/>
  <c r="BE403" i="2"/>
  <c r="BE432" i="2"/>
  <c r="BE475" i="2"/>
  <c r="BE528" i="2"/>
  <c r="BE536" i="2"/>
  <c r="BE586" i="2"/>
  <c r="BE614" i="2"/>
  <c r="BE673" i="2"/>
  <c r="BE686" i="2"/>
  <c r="BE723" i="2"/>
  <c r="BE729" i="2"/>
  <c r="BE793" i="2"/>
  <c r="BE797" i="2"/>
  <c r="BE844" i="2"/>
  <c r="BE875" i="2"/>
  <c r="BE891" i="2"/>
  <c r="BE900" i="2"/>
  <c r="BE1028" i="2"/>
  <c r="BE1124" i="2"/>
  <c r="BE1131" i="2"/>
  <c r="E48" i="2"/>
  <c r="F102" i="2"/>
  <c r="BE196" i="2"/>
  <c r="BE222" i="2"/>
  <c r="BE260" i="2"/>
  <c r="BE288" i="2"/>
  <c r="BE421" i="2"/>
  <c r="BE445" i="2"/>
  <c r="BE552" i="2"/>
  <c r="BE585" i="2"/>
  <c r="BE596" i="2"/>
  <c r="BE634" i="2"/>
  <c r="BE655" i="2"/>
  <c r="BE661" i="2"/>
  <c r="BE678" i="2"/>
  <c r="BE717" i="2"/>
  <c r="BE747" i="2"/>
  <c r="BE769" i="2"/>
  <c r="BE798" i="2"/>
  <c r="BE851" i="2"/>
  <c r="BE118" i="2"/>
  <c r="BE164" i="2"/>
  <c r="BE179" i="2"/>
  <c r="BE203" i="2"/>
  <c r="BE238" i="2"/>
  <c r="BE254" i="2"/>
  <c r="BE316" i="2"/>
  <c r="BE350" i="2"/>
  <c r="BE391" i="2"/>
  <c r="BE397" i="2"/>
  <c r="BE463" i="2"/>
  <c r="BE557" i="2"/>
  <c r="BE603" i="2"/>
  <c r="BE613" i="2"/>
  <c r="BE641" i="2"/>
  <c r="BE681" i="2"/>
  <c r="BE711" i="2"/>
  <c r="BE832" i="2"/>
  <c r="BE880" i="2"/>
  <c r="BE912" i="2"/>
  <c r="BE918" i="2"/>
  <c r="BE1011" i="2"/>
  <c r="BE1016" i="2"/>
  <c r="BE1055" i="2"/>
  <c r="BE1060" i="2"/>
  <c r="BE1070" i="2"/>
  <c r="BE1075" i="2"/>
  <c r="BE1080" i="2"/>
  <c r="BE1085" i="2"/>
  <c r="BE108" i="2"/>
  <c r="BE146" i="2"/>
  <c r="BE333" i="2"/>
  <c r="BE339" i="2"/>
  <c r="BE358" i="2"/>
  <c r="BE380" i="2"/>
  <c r="BE409" i="2"/>
  <c r="BE499" i="2"/>
  <c r="BE511" i="2"/>
  <c r="BE752" i="2"/>
  <c r="BE755" i="2"/>
  <c r="BE885" i="2"/>
  <c r="BE896" i="2"/>
  <c r="BE907" i="2"/>
  <c r="BE926" i="2"/>
  <c r="BE932" i="2"/>
  <c r="BE936" i="2"/>
  <c r="BE940" i="2"/>
  <c r="BE955" i="2"/>
  <c r="BE960" i="2"/>
  <c r="BE1152" i="2"/>
  <c r="BE113" i="2"/>
  <c r="BE140" i="2"/>
  <c r="BE243" i="2"/>
  <c r="BE248" i="2"/>
  <c r="BE282" i="2"/>
  <c r="BE384" i="2"/>
  <c r="BE415" i="2"/>
  <c r="BE457" i="2"/>
  <c r="BE493" i="2"/>
  <c r="BE542" i="2"/>
  <c r="BE562" i="2"/>
  <c r="BE580" i="2"/>
  <c r="BE595" i="2"/>
  <c r="BE640" i="2"/>
  <c r="BE662" i="2"/>
  <c r="BE700" i="2"/>
  <c r="BE742" i="2"/>
  <c r="BE837" i="2"/>
  <c r="BE966" i="2"/>
  <c r="BE972" i="2"/>
  <c r="BE978" i="2"/>
  <c r="BE983" i="2"/>
  <c r="BE988" i="2"/>
  <c r="BE991" i="2"/>
  <c r="BE997" i="2"/>
  <c r="BE1034" i="2"/>
  <c r="BE1047" i="2"/>
  <c r="BE1052" i="2"/>
  <c r="BE1136" i="2"/>
  <c r="BE129" i="2"/>
  <c r="BE159" i="2"/>
  <c r="BE211" i="2"/>
  <c r="BE231" i="2"/>
  <c r="BE266" i="2"/>
  <c r="BE322" i="2"/>
  <c r="BE345" i="2"/>
  <c r="BE360" i="2"/>
  <c r="BE365" i="2"/>
  <c r="BE442" i="2"/>
  <c r="BE451" i="2"/>
  <c r="BE469" i="2"/>
  <c r="BE533" i="2"/>
  <c r="BE619" i="2"/>
  <c r="BE777" i="2"/>
  <c r="BE785" i="2"/>
  <c r="BE826" i="2"/>
  <c r="BE839" i="2"/>
  <c r="BE860" i="2"/>
  <c r="BE869" i="2"/>
  <c r="BE1004" i="2"/>
  <c r="BE1018" i="2"/>
  <c r="BE1027" i="2"/>
  <c r="BE1093" i="2"/>
  <c r="BE1101" i="2"/>
  <c r="BE1109" i="2"/>
  <c r="BE1145" i="2"/>
  <c r="F37" i="2"/>
  <c r="BD55" i="1" s="1"/>
  <c r="BD54" i="1" s="1"/>
  <c r="W33" i="1" s="1"/>
  <c r="F34" i="2"/>
  <c r="BA55" i="1" s="1"/>
  <c r="BA54" i="1" s="1"/>
  <c r="W30" i="1" s="1"/>
  <c r="J34" i="2"/>
  <c r="AW55" i="1" s="1"/>
  <c r="F36" i="2"/>
  <c r="BC55" i="1" s="1"/>
  <c r="BC54" i="1" s="1"/>
  <c r="W32" i="1" s="1"/>
  <c r="F35" i="2"/>
  <c r="BB55" i="1" s="1"/>
  <c r="BB54" i="1" s="1"/>
  <c r="AX54" i="1" s="1"/>
  <c r="R382" i="2" l="1"/>
  <c r="R105" i="2" s="1"/>
  <c r="T382" i="2"/>
  <c r="T105" i="2" s="1"/>
  <c r="P106" i="2"/>
  <c r="T106" i="2"/>
  <c r="P382" i="2"/>
  <c r="BK382" i="2"/>
  <c r="J382" i="2" s="1"/>
  <c r="J66" i="2" s="1"/>
  <c r="BK1143" i="2"/>
  <c r="J1143" i="2"/>
  <c r="J82" i="2"/>
  <c r="BK106" i="2"/>
  <c r="J106" i="2"/>
  <c r="J60" i="2"/>
  <c r="AY54" i="1"/>
  <c r="F33" i="2"/>
  <c r="AZ55" i="1" s="1"/>
  <c r="AZ54" i="1" s="1"/>
  <c r="AV54" i="1" s="1"/>
  <c r="AK29" i="1" s="1"/>
  <c r="W31" i="1"/>
  <c r="J33" i="2"/>
  <c r="AV55" i="1" s="1"/>
  <c r="AT55" i="1" s="1"/>
  <c r="AW54" i="1"/>
  <c r="AK30" i="1" s="1"/>
  <c r="P105" i="2" l="1"/>
  <c r="AU55" i="1" s="1"/>
  <c r="AU54" i="1" s="1"/>
  <c r="BK105" i="2"/>
  <c r="J105" i="2" s="1"/>
  <c r="J59" i="2" s="1"/>
  <c r="AT54" i="1"/>
  <c r="W29" i="1"/>
  <c r="J30" i="2" l="1"/>
  <c r="AG55" i="1" s="1"/>
  <c r="AG54" i="1" s="1"/>
  <c r="AK26" i="1" s="1"/>
  <c r="AK35" i="1" s="1"/>
  <c r="AN54" i="1" l="1"/>
  <c r="J39" i="2"/>
  <c r="AN55" i="1"/>
</calcChain>
</file>

<file path=xl/sharedStrings.xml><?xml version="1.0" encoding="utf-8"?>
<sst xmlns="http://schemas.openxmlformats.org/spreadsheetml/2006/main" count="11175" uniqueCount="1593">
  <si>
    <t>Export Komplet</t>
  </si>
  <si>
    <t>VZ</t>
  </si>
  <si>
    <t>2.0</t>
  </si>
  <si>
    <t>ZAMOK</t>
  </si>
  <si>
    <t>False</t>
  </si>
  <si>
    <t>{bfc50364-9909-41f3-aa4a-3a514de8f6f1}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</si>
  <si>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</si>
  <si>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</si>
  <si>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</si>
  <si>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</si>
  <si>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</si>
  <si>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</si>
  <si>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</si>
  <si>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</si>
  <si>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25-017-00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</si>
  <si>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</si>
  <si>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</si>
  <si>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Hořovice - stavební úpravy 3.NP objektu č.p. 640</t>
  </si>
  <si>
    <t>KSO:</t>
  </si>
  <si>
    <t/>
  </si>
  <si>
    <t>CC-CZ:</t>
  </si>
  <si>
    <t>Místo:</t>
  </si>
  <si>
    <t>Hořovice</t>
  </si>
  <si>
    <t>Datum:</t>
  </si>
  <si>
    <t>23. 6. 2025</t>
  </si>
  <si>
    <t>Zadavatel:</t>
  </si>
  <si>
    <t>IČ:</t>
  </si>
  <si>
    <t>Město Hořovice</t>
  </si>
  <si>
    <t>DIČ:</t>
  </si>
  <si>
    <t>Účastník:</t>
  </si>
  <si>
    <t>Vyplň údaj</t>
  </si>
  <si>
    <t>Projektant:</t>
  </si>
  <si>
    <t>Spektra</t>
  </si>
  <si>
    <t>True</t>
  </si>
  <si>
    <t>1</t>
  </si>
  <si>
    <t>Zpracovatel:</t>
  </si>
  <si>
    <t>71362258</t>
  </si>
  <si>
    <t>Ing. Luboš Šustr</t>
  </si>
  <si>
    <t>CZ7409220621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</si>
  <si>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</si>
  <si>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</si>
  <si>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</si>
  <si>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</si>
  <si>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</si>
  <si>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</si>
  <si>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</si>
  <si>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</si>
  <si>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</si>
  <si>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</si>
  <si>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</si>
  <si>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</si>
  <si>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</si>
  <si>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</si>
  <si>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</si>
  <si>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</si>
  <si>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</si>
  <si>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</si>
  <si>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</si>
  <si>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</si>
  <si>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</si>
  <si>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</si>
  <si>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</si>
  <si>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</si>
  <si>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</si>
  <si>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</si>
  <si>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</si>
  <si>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</si>
  <si>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</si>
  <si>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</si>
  <si>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</si>
  <si>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</si>
  <si>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</si>
  <si>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</si>
  <si>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</si>
  <si>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</si>
  <si>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</si>
  <si>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</si>
  <si>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</si>
  <si>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</si>
  <si>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</si>
  <si>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25-017-01</t>
  </si>
  <si>
    <t>Stavební úpravy sociálního zázemí 3.NP</t>
  </si>
  <si>
    <t>STA</t>
  </si>
  <si>
    <t>{f6dad76f-ccc0-4475-b0cd-dee968dfbc30}</t>
  </si>
  <si>
    <t>2</t>
  </si>
  <si>
    <t>PL03_10</t>
  </si>
  <si>
    <t>Stěny Plocha 3.03-3.10</t>
  </si>
  <si>
    <t>m2</t>
  </si>
  <si>
    <t>227,983</t>
  </si>
  <si>
    <t>3</t>
  </si>
  <si>
    <t>PLStrop03_10</t>
  </si>
  <si>
    <t>Plocha Stropů a Podlah 3.03-3.10</t>
  </si>
  <si>
    <t>50,57</t>
  </si>
  <si>
    <t>KRYCÍ LIST SOUPISU PRACÍ</t>
  </si>
  <si>
    <t>PLStěn04</t>
  </si>
  <si>
    <t>Plocha stěn 3.04</t>
  </si>
  <si>
    <t>2,376</t>
  </si>
  <si>
    <t>PLStěn06</t>
  </si>
  <si>
    <t>Plocha stěn 3.06</t>
  </si>
  <si>
    <t>PLStěn10</t>
  </si>
  <si>
    <t>Plocha stěn 3.10</t>
  </si>
  <si>
    <t>2,388</t>
  </si>
  <si>
    <t>Dveře</t>
  </si>
  <si>
    <t>Výkaz Dveří</t>
  </si>
  <si>
    <t>kus</t>
  </si>
  <si>
    <t>8</t>
  </si>
  <si>
    <t>Objekt:</t>
  </si>
  <si>
    <t>PLSokl</t>
  </si>
  <si>
    <t>Délka Soklíků M3.03 - 3.10</t>
  </si>
  <si>
    <t>m</t>
  </si>
  <si>
    <t>30,61</t>
  </si>
  <si>
    <t>25-017-01 - Stavební úpravy sociálního zázemí 3.NP</t>
  </si>
  <si>
    <t>Obvod_V_M</t>
  </si>
  <si>
    <t>Obvod vybraných místností</t>
  </si>
  <si>
    <t>55,32</t>
  </si>
  <si>
    <t>PLStěn_Obklad</t>
  </si>
  <si>
    <t>Plocha Stěn s Obkladem</t>
  </si>
  <si>
    <t>90,749</t>
  </si>
  <si>
    <t>PLNZarubni</t>
  </si>
  <si>
    <t>Plocha nátěru zárubní</t>
  </si>
  <si>
    <t>9,55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</si>
  <si>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</si>
  <si>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</si>
  <si>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</si>
  <si>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</si>
  <si>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</si>
  <si>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</si>
  <si>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</si>
  <si>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</si>
  <si>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</si>
  <si>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</si>
  <si>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</si>
  <si>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</si>
  <si>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</si>
  <si>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</si>
  <si>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</si>
  <si>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</si>
  <si>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</si>
  <si>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</si>
  <si>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</si>
  <si>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</si>
  <si>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</si>
  <si>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</si>
  <si>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</si>
  <si>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</si>
  <si>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</si>
  <si>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</si>
  <si>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</si>
  <si>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</si>
  <si>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</si>
  <si>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</si>
  <si>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</si>
  <si>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</si>
  <si>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</si>
  <si>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</si>
  <si>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</si>
  <si>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</si>
  <si>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</si>
  <si>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</si>
  <si>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</si>
  <si>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</si>
  <si>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</si>
  <si>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</si>
  <si>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</si>
  <si>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</si>
  <si>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</si>
  <si>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</si>
  <si>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</si>
  <si>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</si>
  <si>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317234410</t>
  </si>
  <si>
    <t>Vyzdívka mezi nosníky cihlami pálenými na maltu cementovou</t>
  </si>
  <si>
    <t>m3</t>
  </si>
  <si>
    <t>CS ÚRS 2025 02</t>
  </si>
  <si>
    <t>4</t>
  </si>
  <si>
    <t>398966970</t>
  </si>
  <si>
    <t>Online PSC</t>
  </si>
  <si>
    <t>https://podminky.urs.cz/item/CS_URS_2025_02/317234410</t>
  </si>
  <si>
    <t>VV</t>
  </si>
  <si>
    <t>"nové dveře do 3.07" 1,3*1*0,15*0,07</t>
  </si>
  <si>
    <t>Mezisoučet</t>
  </si>
  <si>
    <t>Součet</t>
  </si>
  <si>
    <t>317944321</t>
  </si>
  <si>
    <t>Válcované nosníky dodatečně osazované do připravených otvorů bez zazdění hlav, výšky do 120 mm</t>
  </si>
  <si>
    <t>t</t>
  </si>
  <si>
    <t>-459348972</t>
  </si>
  <si>
    <t>https://podminky.urs.cz/item/CS_URS_2025_02/317944321</t>
  </si>
  <si>
    <t>"nové dveře do 3.07 - překlad 2xL50/4" 1,3*1*0,00379*2</t>
  </si>
  <si>
    <t>342272225</t>
  </si>
  <si>
    <t>Příčky z pórobetonových tvárnic hladkých na tenké maltové lože objemová hmotnost do 500 kg/m3, tloušťka příčky 100 mm</t>
  </si>
  <si>
    <t>1755103507</t>
  </si>
  <si>
    <t>https://podminky.urs.cz/item/CS_URS_2025_02/342272225</t>
  </si>
  <si>
    <t>5,61*3,18*2</t>
  </si>
  <si>
    <t>záměna za SDK-příčky</t>
  </si>
  <si>
    <t>Nový stav 3.NP</t>
  </si>
  <si>
    <t>"M3.03-3.04" 3,18*3,27-(0,8*1,97)</t>
  </si>
  <si>
    <t>"M3.05-3.06" 3,18*2,9-(0,8*1,97)</t>
  </si>
  <si>
    <t>"M3.07-3.10" 3,18*(2,91+3,28+1,66)-(0,8*1,97+0,6*1,97*2)</t>
  </si>
  <si>
    <t>342291111</t>
  </si>
  <si>
    <t>Ukotvení příček polyuretanovou pěnou, tl. příčky do 100 mm</t>
  </si>
  <si>
    <t>-2070187028</t>
  </si>
  <si>
    <t>https://podminky.urs.cz/item/CS_URS_2025_02/342291111</t>
  </si>
  <si>
    <t>5,61*2</t>
  </si>
  <si>
    <t>"M3.03-3.04" 3,27</t>
  </si>
  <si>
    <t>"M3.05-3.06" 2,9</t>
  </si>
  <si>
    <t>"M3.07-3.10" (2,91+3,28+1,66)</t>
  </si>
  <si>
    <t>5</t>
  </si>
  <si>
    <t>342291112</t>
  </si>
  <si>
    <t>Ukotvení příček polyuretanovou pěnou, tl. příčky přes 100 mm</t>
  </si>
  <si>
    <t>-2067926599</t>
  </si>
  <si>
    <t>https://podminky.urs.cz/item/CS_URS_2025_02/342291112</t>
  </si>
  <si>
    <t>přizdívky tl.125 mm</t>
  </si>
  <si>
    <t>5,61*2*2</t>
  </si>
  <si>
    <t>6</t>
  </si>
  <si>
    <t>342291131</t>
  </si>
  <si>
    <t>Ukotvení příček plochými kotvami, do konstrukce betonové</t>
  </si>
  <si>
    <t>229318528</t>
  </si>
  <si>
    <t>https://podminky.urs.cz/item/CS_URS_2025_02/342291131</t>
  </si>
  <si>
    <t>3,18*2*2</t>
  </si>
  <si>
    <t>"přizdívky" 3,18*2*2*2</t>
  </si>
  <si>
    <t>"M3.03-3.04" 3,18*2</t>
  </si>
  <si>
    <t>"M3.05-3.06" 3,18*2</t>
  </si>
  <si>
    <t>"M3.07-3.10" 3,18*4</t>
  </si>
  <si>
    <t>7</t>
  </si>
  <si>
    <t>346272246</t>
  </si>
  <si>
    <t>Přizdívky z pórobetonových tvárnic objemová hmotnost do 500 kg/m3, na tenké maltové lože, tloušťka přizdívky 125 mm</t>
  </si>
  <si>
    <t>1612242371</t>
  </si>
  <si>
    <t>https://podminky.urs.cz/item/CS_URS_2025_02/346272246</t>
  </si>
  <si>
    <t>5,61*3,18*2*2</t>
  </si>
  <si>
    <t>349231811</t>
  </si>
  <si>
    <t>Přizdívka z cihel ostění s ozubem ve vybouraných otvorech, s vysekáním kapes pro zavázaní přes 80 do 150 mm</t>
  </si>
  <si>
    <t>769901066</t>
  </si>
  <si>
    <t>https://podminky.urs.cz/item/CS_URS_2025_02/349231811</t>
  </si>
  <si>
    <t>0,1*(1+2,05*2)*3</t>
  </si>
  <si>
    <t>Úpravy povrchů, podlahy a osazování výplní</t>
  </si>
  <si>
    <t>9</t>
  </si>
  <si>
    <t>612131121</t>
  </si>
  <si>
    <t>Podkladní a spojovací vrstva vnitřních omítaných ploch penetrace disperzní nanášená ručně stěn</t>
  </si>
  <si>
    <t>-349184783</t>
  </si>
  <si>
    <t>https://podminky.urs.cz/item/CS_URS_2025_02/612131121</t>
  </si>
  <si>
    <t>10</t>
  </si>
  <si>
    <t>612321121</t>
  </si>
  <si>
    <t>Omítka vápenocementová vnitřních ploch nanášená ručně jednovrstvá, tloušťky do 10 mm hladká svislých konstrukcí stěn</t>
  </si>
  <si>
    <t>-435103534</t>
  </si>
  <si>
    <t>https://podminky.urs.cz/item/CS_URS_2025_02/612321121</t>
  </si>
  <si>
    <t>pod obklad</t>
  </si>
  <si>
    <t>11</t>
  </si>
  <si>
    <t>612321141</t>
  </si>
  <si>
    <t>Omítka vápenocementová vnitřních ploch nanášená ručně dvouvrstvá, tloušťky jádrové omítky do 10 mm a tloušťky štuku do 3 mm štuková svislých konstrukcí stěn</t>
  </si>
  <si>
    <t>878453738</t>
  </si>
  <si>
    <t>https://podminky.urs.cz/item/CS_URS_2025_02/612321141</t>
  </si>
  <si>
    <t>"odečet obkladu" -PLStěn_Obklad</t>
  </si>
  <si>
    <t>612325302</t>
  </si>
  <si>
    <t>Vápenocementová omítka ostění nebo nadpraží štuková dvouvrstvá</t>
  </si>
  <si>
    <t>926590928</t>
  </si>
  <si>
    <t>https://podminky.urs.cz/item/CS_URS_2025_02/612325302</t>
  </si>
  <si>
    <t>13</t>
  </si>
  <si>
    <t>619995001</t>
  </si>
  <si>
    <t>Začištění omítek (s dodáním hmot) kolem oken, dveří, podlah, obkladů apod.</t>
  </si>
  <si>
    <t>-952721692</t>
  </si>
  <si>
    <t>https://podminky.urs.cz/item/CS_URS_2025_02/619995001</t>
  </si>
  <si>
    <t>(0,8+1,97)*1*2</t>
  </si>
  <si>
    <t>(0,9+1,97)*2*2</t>
  </si>
  <si>
    <t>"u soklíku dlažby" PLSokl</t>
  </si>
  <si>
    <t>14</t>
  </si>
  <si>
    <t>629991001</t>
  </si>
  <si>
    <t>Zakrytí vnějších ploch před znečištěním včetně pozdějšího odkrytí ploch podélných rovných (např. chodníků) fólií položenou volně</t>
  </si>
  <si>
    <t>-727199632</t>
  </si>
  <si>
    <t>https://podminky.urs.cz/item/CS_URS_2025_02/629991001</t>
  </si>
  <si>
    <t>"odhad" 100,0</t>
  </si>
  <si>
    <t>15</t>
  </si>
  <si>
    <t>629991012</t>
  </si>
  <si>
    <t>Zakrytí vnějších ploch před znečištěním včetně pozdějšího odkrytí výplní otvorů a svislých ploch fólií přilepenou na začišťovací lištu</t>
  </si>
  <si>
    <t>34969253</t>
  </si>
  <si>
    <t>https://podminky.urs.cz/item/CS_URS_2025_02/629991012</t>
  </si>
  <si>
    <t>0,9*1,97*2*2</t>
  </si>
  <si>
    <t>2,15*0,94*3*2</t>
  </si>
  <si>
    <t>16</t>
  </si>
  <si>
    <t>642944121</t>
  </si>
  <si>
    <t>Osazení ocelových dveřních zárubní lisovaných nebo z úhelníků dodatečně s vybetonováním prahu, plochy do 2,5 m2</t>
  </si>
  <si>
    <t>109160619</t>
  </si>
  <si>
    <t>https://podminky.urs.cz/item/CS_URS_2025_02/642944121</t>
  </si>
  <si>
    <t>"dveře D4 - 90/197" 1</t>
  </si>
  <si>
    <t>"dveře D5 - 80/197" 3</t>
  </si>
  <si>
    <t>"dveře D6 - 60/197" 2</t>
  </si>
  <si>
    <t>"dveře D7 - 80/197" 1</t>
  </si>
  <si>
    <t>"dveře D8 - 90/197" 1</t>
  </si>
  <si>
    <t>17</t>
  </si>
  <si>
    <t>M</t>
  </si>
  <si>
    <t>55331430</t>
  </si>
  <si>
    <t>zárubeň jednokřídlá ocelová pro dodatečnou montáž tl stěny 75-100mm rozměru 600/1970, 2100mm</t>
  </si>
  <si>
    <t>-1789787716</t>
  </si>
  <si>
    <t>Ostatní konstrukce a práce, bourání</t>
  </si>
  <si>
    <t>18</t>
  </si>
  <si>
    <t>941111122</t>
  </si>
  <si>
    <t>Lešení řadové trubkové lehké pracovní s podlahami s provozním zatížením tř. 3 do 200 kg/m2 šířky tř. W09 od 0,9 do 1,2 m, výšky výšky přes 10 do 25 m montáž</t>
  </si>
  <si>
    <t>-2135568561</t>
  </si>
  <si>
    <t>https://podminky.urs.cz/item/CS_URS_2025_02/941111122</t>
  </si>
  <si>
    <t>6*14</t>
  </si>
  <si>
    <t>19</t>
  </si>
  <si>
    <t>941111222</t>
  </si>
  <si>
    <t>Lešení řadové trubkové lehké pracovní s podlahami s provozním zatížením tř. 3 do 200 kg/m2 šířky tř. W09 od 0,9 do 1,2 m, výšky výšky přes 10 do 25 m příplatek k ceně za každý den použití</t>
  </si>
  <si>
    <t>721462203</t>
  </si>
  <si>
    <t>https://podminky.urs.cz/item/CS_URS_2025_02/941111222</t>
  </si>
  <si>
    <t>84*90</t>
  </si>
  <si>
    <t>20</t>
  </si>
  <si>
    <t>941111822</t>
  </si>
  <si>
    <t>Lešení řadové trubkové lehké pracovní s podlahami s provozním zatížením tř. 3 do 200 kg/m2 šířky tř. W09 od 0,9 do 1,2 m, výšky výšky přes 10 do 25 m demontáž</t>
  </si>
  <si>
    <t>1052878769</t>
  </si>
  <si>
    <t>https://podminky.urs.cz/item/CS_URS_2025_02/941111822</t>
  </si>
  <si>
    <t>946112113</t>
  </si>
  <si>
    <t>Věže pojízdné trubkové nebo dílcové s maximálním zatížením podlahy do 200 kg/m2 šířky přes 0,9 do 1,6 m, délky do 3,2 m výšky přes 2,5 m do 3,5 m montáž</t>
  </si>
  <si>
    <t>1454235443</t>
  </si>
  <si>
    <t>https://podminky.urs.cz/item/CS_URS_2025_02/946112113</t>
  </si>
  <si>
    <t>Stávající stav a bourací práce</t>
  </si>
  <si>
    <t>22</t>
  </si>
  <si>
    <t>946112213</t>
  </si>
  <si>
    <t>Věže pojízdné trubkové nebo dílcové s maximálním zatížením podlahy do 200 kg/m2 šířky přes 0,9 do 1,6 m, délky do 3,2 m výšky přes 2,5 m do 3,5 m příplatek k ceně za každý den použití</t>
  </si>
  <si>
    <t>-1947978016</t>
  </si>
  <si>
    <t>https://podminky.urs.cz/item/CS_URS_2025_02/946112213</t>
  </si>
  <si>
    <t>1*14</t>
  </si>
  <si>
    <t>23</t>
  </si>
  <si>
    <t>946112813</t>
  </si>
  <si>
    <t>Věže pojízdné trubkové nebo dílcové s maximálním zatížením podlahy do 200 kg/m2 šířky přes 0,9 do 1,6 m, délky do 3,2 m výšky přes 2,5 m do 3,5 m demontáž</t>
  </si>
  <si>
    <t>-1843011716</t>
  </si>
  <si>
    <t>https://podminky.urs.cz/item/CS_URS_2025_02/946112813</t>
  </si>
  <si>
    <t>24</t>
  </si>
  <si>
    <t>949101112</t>
  </si>
  <si>
    <t>Lešení pomocné pracovní pro objekty pozemních staveb pro zatížení do 150 kg/m2, o výšce lešeňové podlahy přes 1,9 do 3,5 m</t>
  </si>
  <si>
    <t>-840073595</t>
  </si>
  <si>
    <t>https://podminky.urs.cz/item/CS_URS_2025_02/949101112</t>
  </si>
  <si>
    <t>"M3.03" 6,54</t>
  </si>
  <si>
    <t>"M3.04" 11,52</t>
  </si>
  <si>
    <t>"M3.05" 6,02</t>
  </si>
  <si>
    <t>"M3.06" 10,22</t>
  </si>
  <si>
    <t>"M3.07" 3,97</t>
  </si>
  <si>
    <t>"M3.08" 2,35</t>
  </si>
  <si>
    <t>"M3.09" 2,65</t>
  </si>
  <si>
    <t>"M3.10" 7,3</t>
  </si>
  <si>
    <t>"pro bourání zdiva" 5,61*2*1,5</t>
  </si>
  <si>
    <t>"pro nové zdivo a přizdívky" 5,61*2*2*1,5</t>
  </si>
  <si>
    <t>"ostatní" 20,0</t>
  </si>
  <si>
    <t>25</t>
  </si>
  <si>
    <t>952902031</t>
  </si>
  <si>
    <t>Čištění budov při provádění oprav a udržovacích prací podlah hladkých omytím</t>
  </si>
  <si>
    <t>1122672880</t>
  </si>
  <si>
    <t>https://podminky.urs.cz/item/CS_URS_2025_02/952902031</t>
  </si>
  <si>
    <t>PLStrop03_10*10</t>
  </si>
  <si>
    <t>26</t>
  </si>
  <si>
    <t>952901111</t>
  </si>
  <si>
    <t>Vyčištění budov nebo objektů před předáním do užívání budov bytové nebo občanské výstavby, světlé výšky podlaží do 4 m</t>
  </si>
  <si>
    <t>-1898918909</t>
  </si>
  <si>
    <t>https://podminky.urs.cz/item/CS_URS_2025_02/952901111</t>
  </si>
  <si>
    <t>27</t>
  </si>
  <si>
    <t>953941211</t>
  </si>
  <si>
    <t>Osazování drobných kovových předmětů se zalitím maltou cementovou, do vysekaných kapes nebo připravených otvorů konzol nebo kotev, např. pro schodišťová madla do zdí, radiátorové konzoly apod.</t>
  </si>
  <si>
    <t>1922755432</t>
  </si>
  <si>
    <t>https://podminky.urs.cz/item/CS_URS_2025_02/953941211</t>
  </si>
  <si>
    <t>viz. Vytápění</t>
  </si>
  <si>
    <t>"Radiátorové konzoly" 19</t>
  </si>
  <si>
    <t>28</t>
  </si>
  <si>
    <t>42392870</t>
  </si>
  <si>
    <t>konzola 100/100-27 otvor D 11mm</t>
  </si>
  <si>
    <t>-894989864</t>
  </si>
  <si>
    <t>29</t>
  </si>
  <si>
    <t>962031133</t>
  </si>
  <si>
    <t>Bourání příček nebo přizdívek z cihel pálených plných, tl. přes 100 do 150 mm</t>
  </si>
  <si>
    <t>1994576760</t>
  </si>
  <si>
    <t>https://podminky.urs.cz/item/CS_URS_2025_02/962031133</t>
  </si>
  <si>
    <t>"M3.03" 3,18*(5,075+5,11+1,075*5+1,125*4+3,52)</t>
  </si>
  <si>
    <t>30</t>
  </si>
  <si>
    <t>965081213</t>
  </si>
  <si>
    <t>Bourání podlah z dlaždic bez podkladního lože nebo mazaniny, s jakoukoliv výplní spár keramických nebo xylolitových tl. do 10 mm, plochy přes 1 m2</t>
  </si>
  <si>
    <t>954444873</t>
  </si>
  <si>
    <t>https://podminky.urs.cz/item/CS_URS_2025_02/965081213</t>
  </si>
  <si>
    <t>M3.03</t>
  </si>
  <si>
    <t>19,69</t>
  </si>
  <si>
    <t>31</t>
  </si>
  <si>
    <t>968072455</t>
  </si>
  <si>
    <t>Vybourání kovových rámů oken s křídly, dveřních zárubní, vrat, stěn, ostění nebo obkladů dveřních zárubní, plochy do 2 m2</t>
  </si>
  <si>
    <t>-1602346420</t>
  </si>
  <si>
    <t>https://podminky.urs.cz/item/CS_URS_2025_02/968072455</t>
  </si>
  <si>
    <t>"M3.03" 1*0,9*2,0+0,6*2,0*9</t>
  </si>
  <si>
    <t>"M3.05" 1*0,9*2,0</t>
  </si>
  <si>
    <t>32</t>
  </si>
  <si>
    <t>971033631</t>
  </si>
  <si>
    <t>Vybourání otvorů ve zdivu základovém nebo nadzákladovém z cihel, tvárnic, příčkovek z cihel pálených na maltu vápennou nebo vápenocementovou plochy do 4 m2, tl. do 150 mm</t>
  </si>
  <si>
    <t>-364167967</t>
  </si>
  <si>
    <t>https://podminky.urs.cz/item/CS_URS_2025_02/971033631</t>
  </si>
  <si>
    <t>0,99*2,05*1</t>
  </si>
  <si>
    <t>33</t>
  </si>
  <si>
    <t>978013191</t>
  </si>
  <si>
    <t>Otlučení vápenných nebo vápenocementových omítek vnitřních ploch stěn s vyškrabáním spar, s očištěním zdiva, v rozsahu přes 50 do 100 %</t>
  </si>
  <si>
    <t>-196905049</t>
  </si>
  <si>
    <t>https://podminky.urs.cz/item/CS_URS_2025_02/978013191</t>
  </si>
  <si>
    <t>výkres bourací práce M3.03 a 3.04</t>
  </si>
  <si>
    <t>3,18*(6+12,65*2+1,35+0,7*2*2+0,53)-(1,1*2,05+0,99*2,05+0,9*1,97*2+2,12*1,84*2+2,15*1,83+2,19*1,84)</t>
  </si>
  <si>
    <t>34</t>
  </si>
  <si>
    <t>978059541</t>
  </si>
  <si>
    <t>Odsekání obkladů stěn včetně otlučení podkladní omítky až na zdivo z obkládaček vnitřních, z jakýchkoliv materiálů, plochy přes 1 m2</t>
  </si>
  <si>
    <t>-1839714786</t>
  </si>
  <si>
    <t>https://podminky.urs.cz/item/CS_URS_2025_02/978059541</t>
  </si>
  <si>
    <t>výkres bouracích prací</t>
  </si>
  <si>
    <t>"M3.03" 1,75*(3,54*2+5,9*2+1,075*5*2+1,125*2*4+3,52+0,3*10+0,2*10)-(2,12*0,85+0,9*1,75)+2,2*0,25</t>
  </si>
  <si>
    <t>35</t>
  </si>
  <si>
    <t>979000001</t>
  </si>
  <si>
    <t>Demontáž potrubí a jinde neuvedených rozvodů</t>
  </si>
  <si>
    <t>kpl</t>
  </si>
  <si>
    <t>-625892579</t>
  </si>
  <si>
    <t>předpokládá se demontáž nevyhovujícího nebo překážejícího potrubí a ostatních jinde neuvedených rozvodů</t>
  </si>
  <si>
    <t>36</t>
  </si>
  <si>
    <t>979000002</t>
  </si>
  <si>
    <t>Zednické přípomoce</t>
  </si>
  <si>
    <t>793817527</t>
  </si>
  <si>
    <t>předpokládají se zednické přípomoce pro ZTI, ÚT, elektro,VZT, . ..</t>
  </si>
  <si>
    <t>"kompletní provedení" 1</t>
  </si>
  <si>
    <t>997</t>
  </si>
  <si>
    <t>Doprava suti a vybouraných hmot</t>
  </si>
  <si>
    <t>37</t>
  </si>
  <si>
    <t>997006012</t>
  </si>
  <si>
    <t>Úprava stavebního odpadu třídění ruční</t>
  </si>
  <si>
    <t>538911289</t>
  </si>
  <si>
    <t>https://podminky.urs.cz/item/CS_URS_2025_02/997006012</t>
  </si>
  <si>
    <t>38</t>
  </si>
  <si>
    <t>997013154</t>
  </si>
  <si>
    <t>Vnitrostaveništní doprava suti a vybouraných hmot vodorovně do 50 m s naložením s omezením mechanizace pro budovy a haly výšky přes 12 do 15 m</t>
  </si>
  <si>
    <t>834182749</t>
  </si>
  <si>
    <t>https://podminky.urs.cz/item/CS_URS_2025_02/997013154</t>
  </si>
  <si>
    <t>39</t>
  </si>
  <si>
    <t>997013312</t>
  </si>
  <si>
    <t>Shoz na stavební suť montáž a demontáž shozu výšky přes 10 do 20 m</t>
  </si>
  <si>
    <t>715268430</t>
  </si>
  <si>
    <t>https://podminky.urs.cz/item/CS_URS_2025_02/997013312</t>
  </si>
  <si>
    <t>14,0</t>
  </si>
  <si>
    <t>40</t>
  </si>
  <si>
    <t>997013322</t>
  </si>
  <si>
    <t>Shoz na stavební suť montáž a demontáž shozu výšky Příplatek za první a každý další den použití shozu výšky přes 10 do 20 m</t>
  </si>
  <si>
    <t>1426575634</t>
  </si>
  <si>
    <t>https://podminky.urs.cz/item/CS_URS_2025_02/997013322</t>
  </si>
  <si>
    <t>14*30</t>
  </si>
  <si>
    <t>41</t>
  </si>
  <si>
    <t>997013501</t>
  </si>
  <si>
    <t>Odvoz suti a vybouraných hmot na skládku nebo meziskládku se složením, na vzdálenost do 1 km</t>
  </si>
  <si>
    <t>-1317703194</t>
  </si>
  <si>
    <t>https://podminky.urs.cz/item/CS_URS_2025_02/997013501</t>
  </si>
  <si>
    <t>42</t>
  </si>
  <si>
    <t>997013509</t>
  </si>
  <si>
    <t>Odvoz suti a vybouraných hmot na skládku nebo meziskládku se složením, na vzdálenost Příplatek k ceně za každý další započatý 1 km přes 1 km</t>
  </si>
  <si>
    <t>-406219447</t>
  </si>
  <si>
    <t>https://podminky.urs.cz/item/CS_URS_2025_02/997013509</t>
  </si>
  <si>
    <t>36,46*10 'Přepočtené koeficientem množství</t>
  </si>
  <si>
    <t>43</t>
  </si>
  <si>
    <t>997013871</t>
  </si>
  <si>
    <t>Poplatek za uložení stavebního odpadu na recyklační skládce (skládkovné) směsného stavebního a demoličního zatříděného do Katalogu odpadů pod kódem 17 09 04</t>
  </si>
  <si>
    <t>-637022644</t>
  </si>
  <si>
    <t>https://podminky.urs.cz/item/CS_URS_2025_02/997013871</t>
  </si>
  <si>
    <t>44</t>
  </si>
  <si>
    <t>997131112</t>
  </si>
  <si>
    <t>Vnitrostaveništní přemístění demontovaného materiálu vodorovné za každých 10 m, materiálu keramického</t>
  </si>
  <si>
    <t>-357849055</t>
  </si>
  <si>
    <t>https://podminky.urs.cz/item/CS_URS_2025_02/997131112</t>
  </si>
  <si>
    <t>998</t>
  </si>
  <si>
    <t>Přesun hmot</t>
  </si>
  <si>
    <t>45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</si>
  <si>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</si>
  <si>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</si>
  <si>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-1736114484</t>
  </si>
  <si>
    <t>https://podminky.urs.cz/item/CS_URS_2025_02/998018003</t>
  </si>
  <si>
    <t>PSV</t>
  </si>
  <si>
    <t>Práce a dodávky PSV</t>
  </si>
  <si>
    <t>721</t>
  </si>
  <si>
    <t>Zdravotechnika - vnitřní kanalizace</t>
  </si>
  <si>
    <t>46</t>
  </si>
  <si>
    <t>721174006</t>
  </si>
  <si>
    <t>Potrubí z trub polypropylenových svodné (ležaté) DN 125</t>
  </si>
  <si>
    <t>-8761625</t>
  </si>
  <si>
    <t>https://podminky.urs.cz/item/CS_URS_2025_02/721174006</t>
  </si>
  <si>
    <t>Technická zpráva - specifikace hlavního materiálu</t>
  </si>
  <si>
    <t>8*1,2 'Přepočtené koeficientem množství</t>
  </si>
  <si>
    <t>47</t>
  </si>
  <si>
    <t>721174042</t>
  </si>
  <si>
    <t>Potrubí z trub polypropylenových připojovací DN 40</t>
  </si>
  <si>
    <t>-1555943301</t>
  </si>
  <si>
    <t>https://podminky.urs.cz/item/CS_URS_2025_02/721174042</t>
  </si>
  <si>
    <t>48</t>
  </si>
  <si>
    <t>721174043</t>
  </si>
  <si>
    <t>Potrubí z trub polypropylenových připojovací DN 50</t>
  </si>
  <si>
    <t>-999230416</t>
  </si>
  <si>
    <t>https://podminky.urs.cz/item/CS_URS_2025_02/721174043</t>
  </si>
  <si>
    <t>49</t>
  </si>
  <si>
    <t>721174044</t>
  </si>
  <si>
    <t>Potrubí z trub polypropylenových připojovací DN 75</t>
  </si>
  <si>
    <t>1497914953</t>
  </si>
  <si>
    <t>https://podminky.urs.cz/item/CS_URS_2025_02/721174044</t>
  </si>
  <si>
    <t>50</t>
  </si>
  <si>
    <t>721174045</t>
  </si>
  <si>
    <t>Potrubí z trub polypropylenových připojovací DN 110</t>
  </si>
  <si>
    <t>1900048554</t>
  </si>
  <si>
    <t>https://podminky.urs.cz/item/CS_URS_2025_02/721174045</t>
  </si>
  <si>
    <t>15-7,1</t>
  </si>
  <si>
    <t>51</t>
  </si>
  <si>
    <t>721174063</t>
  </si>
  <si>
    <t>Potrubí z trub polypropylenových větrací DN 110</t>
  </si>
  <si>
    <t>-1765483202</t>
  </si>
  <si>
    <t>https://podminky.urs.cz/item/CS_URS_2025_02/721174063</t>
  </si>
  <si>
    <t>Svislé řezy kanalizace</t>
  </si>
  <si>
    <t>2*2,2+2,7</t>
  </si>
  <si>
    <t>52</t>
  </si>
  <si>
    <t>28611944</t>
  </si>
  <si>
    <t>čistící kus kanalizační PVC DN 110</t>
  </si>
  <si>
    <t>-164786647</t>
  </si>
  <si>
    <t>Technická zpráva - Specifikace hlavního materiálu</t>
  </si>
  <si>
    <t>53</t>
  </si>
  <si>
    <t>721274103</t>
  </si>
  <si>
    <t>Ventily přivzdušňovací odpadních potrubí venkovní DN 110</t>
  </si>
  <si>
    <t>1765865167</t>
  </si>
  <si>
    <t>https://podminky.urs.cz/item/CS_URS_2025_02/721274103</t>
  </si>
  <si>
    <t>54</t>
  </si>
  <si>
    <t>721290111</t>
  </si>
  <si>
    <t>Zkouška těsnosti kanalizace v objektech vodou do DN 125</t>
  </si>
  <si>
    <t>1855911572</t>
  </si>
  <si>
    <t>https://podminky.urs.cz/item/CS_URS_2025_02/721290111</t>
  </si>
  <si>
    <t>"pol. č. 721174006" 9,6</t>
  </si>
  <si>
    <t>"pol. č. 721174042" 5</t>
  </si>
  <si>
    <t>"pol. č. 721174043" 7</t>
  </si>
  <si>
    <t>"pol. č. 721174044" 4</t>
  </si>
  <si>
    <t>"pol. č. 721174045" 7,9</t>
  </si>
  <si>
    <t>"pol. č. 721174063" 7,1</t>
  </si>
  <si>
    <t>55</t>
  </si>
  <si>
    <t>998721203</t>
  </si>
  <si>
    <t>Přesun hmot pro vnitřní kanalizaci stanovený procentní sazbou (%) z ceny vodorovná dopravní vzdálenost do 50 m základní v objektech výšky přes 12 do 24 m</t>
  </si>
  <si>
    <t>%</t>
  </si>
  <si>
    <t>-1802475901</t>
  </si>
  <si>
    <t>https://podminky.urs.cz/item/CS_URS_2025_02/998721203</t>
  </si>
  <si>
    <t>722</t>
  </si>
  <si>
    <t>Zdravotechnika - vnitřní vodovod</t>
  </si>
  <si>
    <t>56</t>
  </si>
  <si>
    <t>722160102</t>
  </si>
  <si>
    <t>Potrubí z měděných trubek měkkých, spojovaných měkkým pájením Ø 15/1</t>
  </si>
  <si>
    <t>706675209</t>
  </si>
  <si>
    <t>https://podminky.urs.cz/item/CS_URS_2025_02/722160102</t>
  </si>
  <si>
    <t>Vytápění</t>
  </si>
  <si>
    <t>60</t>
  </si>
  <si>
    <t>57</t>
  </si>
  <si>
    <t>722174001</t>
  </si>
  <si>
    <t>Potrubí z trubek polypropylenových spojovaných svařováním z jednovrstvého PP-R S3,2 (PN 16) D 16/2,2</t>
  </si>
  <si>
    <t>-50216421</t>
  </si>
  <si>
    <t>https://podminky.urs.cz/item/CS_URS_2025_02/722174001</t>
  </si>
  <si>
    <t>58</t>
  </si>
  <si>
    <t>722174002</t>
  </si>
  <si>
    <t>Potrubí z trubek polypropylenových spojovaných svařováním z jednovrstvého PP-R S3,2 (PN 16) D 20/2,8</t>
  </si>
  <si>
    <t>-76493041</t>
  </si>
  <si>
    <t>https://podminky.urs.cz/item/CS_URS_2025_02/722174002</t>
  </si>
  <si>
    <t>59</t>
  </si>
  <si>
    <t>722174003</t>
  </si>
  <si>
    <t>Potrubí z trubek polypropylenových spojovaných svařováním z jednovrstvého PP-R S3,2 (PN 16) D 25/3,5</t>
  </si>
  <si>
    <t>-2037286412</t>
  </si>
  <si>
    <t>https://podminky.urs.cz/item/CS_URS_2025_02/722174003</t>
  </si>
  <si>
    <t>722231072</t>
  </si>
  <si>
    <t>Armatury se dvěma závity ventily zpětné mosazné PN 10 do 110°C G 1/2"</t>
  </si>
  <si>
    <t>-1750420252</t>
  </si>
  <si>
    <t>https://podminky.urs.cz/item/CS_URS_2025_02/722231072</t>
  </si>
  <si>
    <t>61</t>
  </si>
  <si>
    <t>722231143</t>
  </si>
  <si>
    <t>Armatury se dvěma závity ventily pojistné rohové G 1"</t>
  </si>
  <si>
    <t>-1148917500</t>
  </si>
  <si>
    <t>https://podminky.urs.cz/item/CS_URS_2025_02/722231143</t>
  </si>
  <si>
    <t>62</t>
  </si>
  <si>
    <t>722231203</t>
  </si>
  <si>
    <t>Armatury se dvěma závity ventily redukční tlakové mosazné bez manometru PN 6 do 25 °C G 1"</t>
  </si>
  <si>
    <t>1339479135</t>
  </si>
  <si>
    <t>https://podminky.urs.cz/item/CS_URS_2025_02/722231203</t>
  </si>
  <si>
    <t>63</t>
  </si>
  <si>
    <t>722232072</t>
  </si>
  <si>
    <t>Armatury se dvěma závity kulové kohouty PN 42 do 185 °C přímé 2x vnější závit G 1/2"</t>
  </si>
  <si>
    <t>-291012984</t>
  </si>
  <si>
    <t>https://podminky.urs.cz/item/CS_URS_2025_02/722232072</t>
  </si>
  <si>
    <t>64</t>
  </si>
  <si>
    <t>722232073</t>
  </si>
  <si>
    <t>Armatury se dvěma závity kulové kohouty PN 42 do 185 °C přímé 2x vnější závit G 3/4"</t>
  </si>
  <si>
    <t>-53519082</t>
  </si>
  <si>
    <t>https://podminky.urs.cz/item/CS_URS_2025_02/722232073</t>
  </si>
  <si>
    <t>65</t>
  </si>
  <si>
    <t>722232074</t>
  </si>
  <si>
    <t>Armatury se dvěma závity kulové kohouty PN 42 do 185 °C přímé 2x vnější závit G 1"</t>
  </si>
  <si>
    <t>-1554738926</t>
  </si>
  <si>
    <t>https://podminky.urs.cz/item/CS_URS_2025_02/722232074</t>
  </si>
  <si>
    <t>66</t>
  </si>
  <si>
    <t>722232171</t>
  </si>
  <si>
    <t>Armatury se dvěma závity kulové kohouty PN 42 do 185 °C rohové plnoprůtokové vnější a vnitřní závit G 1/2"</t>
  </si>
  <si>
    <t>1957289346</t>
  </si>
  <si>
    <t>https://podminky.urs.cz/item/CS_URS_2025_02/722232171</t>
  </si>
  <si>
    <t>67</t>
  </si>
  <si>
    <t>722232221</t>
  </si>
  <si>
    <t>Armatury se dvěma závity kulové kohouty PN 42 do 185 °C rohové plnoprůtokové 2x vnější G 1/2"</t>
  </si>
  <si>
    <t>-1763291794</t>
  </si>
  <si>
    <t>https://podminky.urs.cz/item/CS_URS_2025_02/722232221</t>
  </si>
  <si>
    <t>68</t>
  </si>
  <si>
    <t>722234263</t>
  </si>
  <si>
    <t>Armatury se dvěma závity filtry mosazný PN 20 do 80 °C G 1/2"</t>
  </si>
  <si>
    <t>-573508576</t>
  </si>
  <si>
    <t>https://podminky.urs.cz/item/CS_URS_2025_02/722234263</t>
  </si>
  <si>
    <t>69</t>
  </si>
  <si>
    <t>722290215</t>
  </si>
  <si>
    <t>Zkoušky, proplach a desinfekce vodovodního potrubí zkoušky těsnosti vodovodního potrubí hrdlového nebo přírubového do DN 100</t>
  </si>
  <si>
    <t>-1095557514</t>
  </si>
  <si>
    <t>https://podminky.urs.cz/item/CS_URS_2025_02/722290215</t>
  </si>
  <si>
    <t>27+10+35</t>
  </si>
  <si>
    <t>70</t>
  </si>
  <si>
    <t>722290234</t>
  </si>
  <si>
    <t>Zkoušky, proplach a desinfekce vodovodního potrubí proplach a desinfekce vodovodního potrubí do DN 80</t>
  </si>
  <si>
    <t>-1348882366</t>
  </si>
  <si>
    <t>https://podminky.urs.cz/item/CS_URS_2025_02/722290234</t>
  </si>
  <si>
    <t>71</t>
  </si>
  <si>
    <t>998722203</t>
  </si>
  <si>
    <t>Přesun hmot pro vnitřní vodovod stanovený procentní sazbou (%) z ceny vodorovná dopravní vzdálenost do 50 m základní v objektech výšky přes 12 do 24 m</t>
  </si>
  <si>
    <t>-1372450399</t>
  </si>
  <si>
    <t>https://podminky.urs.cz/item/CS_URS_2025_02/998722203</t>
  </si>
  <si>
    <t>725</t>
  </si>
  <si>
    <t>Zdravotechnika - zařizovací předměty</t>
  </si>
  <si>
    <t>72</t>
  </si>
  <si>
    <t>725110811</t>
  </si>
  <si>
    <t>Demontáž klozetů splachovacíchch s nádrží nebo tlakovým splachovačem</t>
  </si>
  <si>
    <t>soubor</t>
  </si>
  <si>
    <t>-1051596997</t>
  </si>
  <si>
    <t>https://podminky.urs.cz/item/CS_URS_2025_02/725110811</t>
  </si>
  <si>
    <t>73</t>
  </si>
  <si>
    <t>725119125</t>
  </si>
  <si>
    <t>Zařízení záchodů montáž klozetových mís závěsných na nosné stěny</t>
  </si>
  <si>
    <t>904720911</t>
  </si>
  <si>
    <t>https://podminky.urs.cz/item/CS_URS_2025_02/725119125</t>
  </si>
  <si>
    <t>74</t>
  </si>
  <si>
    <t>64236091</t>
  </si>
  <si>
    <t>mísa keramická klozetová závěsná bílá s hlubokým splachováním odpad vodorovný</t>
  </si>
  <si>
    <t>1845595641</t>
  </si>
  <si>
    <t>75</t>
  </si>
  <si>
    <t>64236051</t>
  </si>
  <si>
    <t>klozet keramický bílý závěsný hluboké splachování pro handicapované</t>
  </si>
  <si>
    <t>-1702081958</t>
  </si>
  <si>
    <t>76</t>
  </si>
  <si>
    <t>55166624</t>
  </si>
  <si>
    <t>koleno odpadní PP 90° pryžová manžeta pro závěsné WC DN 110</t>
  </si>
  <si>
    <t>CS ÚRS 2025 01</t>
  </si>
  <si>
    <t>-1760919956</t>
  </si>
  <si>
    <t>položky č. 64236091 + 64236051</t>
  </si>
  <si>
    <t>4+1</t>
  </si>
  <si>
    <t>77</t>
  </si>
  <si>
    <t>725121525</t>
  </si>
  <si>
    <t>Pisoárové záchodky keramické automatické s radarovým senzorem</t>
  </si>
  <si>
    <t>-621671477</t>
  </si>
  <si>
    <t>https://podminky.urs.cz/item/CS_URS_2025_02/725121525</t>
  </si>
  <si>
    <t>78</t>
  </si>
  <si>
    <t>725210821</t>
  </si>
  <si>
    <t>Demontáž umyvadel bez výtokových armatur umyvadel</t>
  </si>
  <si>
    <t>1608896264</t>
  </si>
  <si>
    <t>https://podminky.urs.cz/item/CS_URS_2025_02/725210821</t>
  </si>
  <si>
    <t>79</t>
  </si>
  <si>
    <t>725211603</t>
  </si>
  <si>
    <t>Umyvadla keramická bílá bez výtokových armatur připevněná na stěnu šrouby bez sloupu nebo krytu na sifon, šířka umyvadla 600 mm</t>
  </si>
  <si>
    <t>-66252788</t>
  </si>
  <si>
    <t>https://podminky.urs.cz/item/CS_URS_2025_02/725211603</t>
  </si>
  <si>
    <t>80</t>
  </si>
  <si>
    <t>725241901</t>
  </si>
  <si>
    <t>Sprchové vaničky montáž sprchových vaniček</t>
  </si>
  <si>
    <t>491200132</t>
  </si>
  <si>
    <t>https://podminky.urs.cz/item/CS_URS_2025_02/725241901</t>
  </si>
  <si>
    <t>81</t>
  </si>
  <si>
    <t>55423000</t>
  </si>
  <si>
    <t>vanička sprchová akrylátová čtvercová 800x800mm</t>
  </si>
  <si>
    <t>-608757033</t>
  </si>
  <si>
    <t>82</t>
  </si>
  <si>
    <t>725244907</t>
  </si>
  <si>
    <t>Sprchové dveře a zástěny montáž sprchové zástěny rohové (kout)</t>
  </si>
  <si>
    <t>697709979</t>
  </si>
  <si>
    <t>https://podminky.urs.cz/item/CS_URS_2025_02/725244907</t>
  </si>
  <si>
    <t>83</t>
  </si>
  <si>
    <t>55484334</t>
  </si>
  <si>
    <t>kout sprchový do niky posuvné dveře třídílné 800x1900mm</t>
  </si>
  <si>
    <t>-112931510</t>
  </si>
  <si>
    <t>84</t>
  </si>
  <si>
    <t>725291652</t>
  </si>
  <si>
    <t>Montáž doplňků zařízení koupelen a záchodů dávkovače tekutého mýdla</t>
  </si>
  <si>
    <t>1835421208</t>
  </si>
  <si>
    <t>https://podminky.urs.cz/item/CS_URS_2025_02/725291652</t>
  </si>
  <si>
    <t>85</t>
  </si>
  <si>
    <t>55431099</t>
  </si>
  <si>
    <t>dávkovač tekutého mýdla bílý 0,35L</t>
  </si>
  <si>
    <t>-782233576</t>
  </si>
  <si>
    <t>86</t>
  </si>
  <si>
    <t>725291653</t>
  </si>
  <si>
    <t>Montáž doplňků zařízení koupelen a záchodů zásobníku toaletních papírů</t>
  </si>
  <si>
    <t>-218578634</t>
  </si>
  <si>
    <t>https://podminky.urs.cz/item/CS_URS_2025_02/725291653</t>
  </si>
  <si>
    <t>"M3.03" 3</t>
  </si>
  <si>
    <t>"M3.06" 2</t>
  </si>
  <si>
    <t>87</t>
  </si>
  <si>
    <t>55431092</t>
  </si>
  <si>
    <t>zásobník toaletních papírů komaxit bílý D 310mm</t>
  </si>
  <si>
    <t>-952863830</t>
  </si>
  <si>
    <t>88</t>
  </si>
  <si>
    <t>725291654</t>
  </si>
  <si>
    <t>Montáž doplňků zařízení koupelen a záchodů zásobníku papírových ručníků</t>
  </si>
  <si>
    <t>-1586155096</t>
  </si>
  <si>
    <t>https://podminky.urs.cz/item/CS_URS_2025_02/725291654</t>
  </si>
  <si>
    <t>"M3.03" 2</t>
  </si>
  <si>
    <t>"M3.04" 1</t>
  </si>
  <si>
    <t>"M3.05" 1</t>
  </si>
  <si>
    <t>"M3.08" 1</t>
  </si>
  <si>
    <t>"M3.09" 1</t>
  </si>
  <si>
    <t>"M3.10" 1</t>
  </si>
  <si>
    <t>89</t>
  </si>
  <si>
    <t>55431086</t>
  </si>
  <si>
    <t>zásobník papírových ručníků skládaných komaxit bílý</t>
  </si>
  <si>
    <t>2109568007</t>
  </si>
  <si>
    <t>90</t>
  </si>
  <si>
    <t>725311121</t>
  </si>
  <si>
    <t>Dřezy bez výtokových armatur jednoduché se zápachovou uzávěrkou nerezové s odkapávací plochou 560x480 mm a miskou</t>
  </si>
  <si>
    <t>1660459494</t>
  </si>
  <si>
    <t>https://podminky.urs.cz/item/CS_URS_2025_02/725311121</t>
  </si>
  <si>
    <t>91</t>
  </si>
  <si>
    <t>725331111</t>
  </si>
  <si>
    <t>Výlevky bez výtokových armatur a splachovací nádrže keramické se sklopnou plastovou mřížkou stojící, výšky 460 mm</t>
  </si>
  <si>
    <t>-412979801</t>
  </si>
  <si>
    <t>https://podminky.urs.cz/item/CS_URS_2025_02/725331111</t>
  </si>
  <si>
    <t>92</t>
  </si>
  <si>
    <t>725531101</t>
  </si>
  <si>
    <t>Elektrické ohřívače zásobníkové beztlakové přepadové objem nádrže (příkon) 5 l (2,0 kW)</t>
  </si>
  <si>
    <t>-1268399796</t>
  </si>
  <si>
    <t>https://podminky.urs.cz/item/CS_URS_2025_02/725531101</t>
  </si>
  <si>
    <t>93</t>
  </si>
  <si>
    <t>725532318</t>
  </si>
  <si>
    <t>Elektrické ohřívače zásobníkové beztlakové přepadové akumulační s pojistným ventilem stacionární 0,6 MPa objem nádrže (příkon) 160 l (2,2 kW)</t>
  </si>
  <si>
    <t>1973334625</t>
  </si>
  <si>
    <t>https://podminky.urs.cz/item/CS_URS_2025_02/725532318</t>
  </si>
  <si>
    <t>94</t>
  </si>
  <si>
    <t>725819401</t>
  </si>
  <si>
    <t>Ventily montáž ventilů ostatních typů rohových s připojovací trubičkou G 1/2"</t>
  </si>
  <si>
    <t>11841156</t>
  </si>
  <si>
    <t>https://podminky.urs.cz/item/CS_URS_2025_02/725819401</t>
  </si>
  <si>
    <t>95</t>
  </si>
  <si>
    <t>55111982</t>
  </si>
  <si>
    <t>ventil rohový pračkový 3/4"</t>
  </si>
  <si>
    <t>15678906</t>
  </si>
  <si>
    <t>96</t>
  </si>
  <si>
    <t>725829101</t>
  </si>
  <si>
    <t>Baterie dřezové montáž ostatních typů nástěnných pákových nebo klasických</t>
  </si>
  <si>
    <t>655948993</t>
  </si>
  <si>
    <t>https://podminky.urs.cz/item/CS_URS_2025_02/725829101</t>
  </si>
  <si>
    <t>97</t>
  </si>
  <si>
    <t>55143169</t>
  </si>
  <si>
    <t>baterie dřezová páková nástěnná s plochým ústím 300mm</t>
  </si>
  <si>
    <t>355281346</t>
  </si>
  <si>
    <t>98</t>
  </si>
  <si>
    <t>725829131</t>
  </si>
  <si>
    <t>Baterie umyvadlové montáž ostatních typů stojánkových G 1/2"</t>
  </si>
  <si>
    <t>-2144521394</t>
  </si>
  <si>
    <t>https://podminky.urs.cz/item/CS_URS_2025_02/725829131</t>
  </si>
  <si>
    <t>99</t>
  </si>
  <si>
    <t>55144004</t>
  </si>
  <si>
    <t>baterie umyvadlová stojánková páková s ovládáním odpadu</t>
  </si>
  <si>
    <t>153594971</t>
  </si>
  <si>
    <t>100</t>
  </si>
  <si>
    <t>725849411</t>
  </si>
  <si>
    <t>Baterie sprchové montáž nástěnných baterií s nastavitelnou výškou sprchy</t>
  </si>
  <si>
    <t>507250962</t>
  </si>
  <si>
    <t>https://podminky.urs.cz/item/CS_URS_2025_02/725849411</t>
  </si>
  <si>
    <t>101</t>
  </si>
  <si>
    <t>55145403</t>
  </si>
  <si>
    <t>baterie sprchová s ruční sprchou 1/2"x150mm</t>
  </si>
  <si>
    <t>-87665115</t>
  </si>
  <si>
    <t>102</t>
  </si>
  <si>
    <t>55145003R01</t>
  </si>
  <si>
    <t>souprava sprchová komplet</t>
  </si>
  <si>
    <t>sada</t>
  </si>
  <si>
    <t>-1721837599</t>
  </si>
  <si>
    <t>103</t>
  </si>
  <si>
    <t>998725203</t>
  </si>
  <si>
    <t>Přesun hmot pro zařizovací předměty stanovený procentní sazbou (%) z ceny vodorovná dopravní vzdálenost do 50 m základní v objektech výšky přes 12 do 24 m</t>
  </si>
  <si>
    <t>256450827</t>
  </si>
  <si>
    <t>https://podminky.urs.cz/item/CS_URS_2025_02/998725203</t>
  </si>
  <si>
    <t>726</t>
  </si>
  <si>
    <t>Zdravotechnika - předstěnové instalace</t>
  </si>
  <si>
    <t>104</t>
  </si>
  <si>
    <t>726131041</t>
  </si>
  <si>
    <t>Předstěnové instalační systémy do lehkých stěn s kovovou konstrukcí pro závěsné klozety ovládání zepředu, stavební výšky 1120 mm</t>
  </si>
  <si>
    <t>-218901290</t>
  </si>
  <si>
    <t>https://podminky.urs.cz/item/CS_URS_2025_02/726131041</t>
  </si>
  <si>
    <t>"M3.04" 3-1</t>
  </si>
  <si>
    <t>105</t>
  </si>
  <si>
    <t>726131043</t>
  </si>
  <si>
    <t>Předstěnové instalační systémy do lehkých stěn s kovovou konstrukcí pro závěsné klozety ovládání zepředu, stavební výšky 1120 mm pro tělesně postižené</t>
  </si>
  <si>
    <t>1902363201</t>
  </si>
  <si>
    <t>https://podminky.urs.cz/item/CS_URS_2025_02/726131043</t>
  </si>
  <si>
    <t>106</t>
  </si>
  <si>
    <t>998726213</t>
  </si>
  <si>
    <t>Přesun hmot pro instalační prefabrikáty stanovený procentní sazbou (%) z ceny vodorovná dopravní vzdálenost do 50 m základní v objektech výšky přes 12 do 24 m</t>
  </si>
  <si>
    <t>-1117552562</t>
  </si>
  <si>
    <t>https://podminky.urs.cz/item/CS_URS_2025_02/998726213</t>
  </si>
  <si>
    <t>733</t>
  </si>
  <si>
    <t>Ústřední vytápění - rozvodné potrubí</t>
  </si>
  <si>
    <t>107</t>
  </si>
  <si>
    <t>733221102</t>
  </si>
  <si>
    <t>Potrubí z trubek měděných měkkých spojovaných měkkým pájením Ø 15/1</t>
  </si>
  <si>
    <t>1662219219</t>
  </si>
  <si>
    <t>https://podminky.urs.cz/item/CS_URS_2025_02/733221102</t>
  </si>
  <si>
    <t>65,0</t>
  </si>
  <si>
    <t>108</t>
  </si>
  <si>
    <t>733291101</t>
  </si>
  <si>
    <t>Zkoušky těsnosti potrubí z trubek měděných Ø do 35/1,5</t>
  </si>
  <si>
    <t>1392086916</t>
  </si>
  <si>
    <t>https://podminky.urs.cz/item/CS_URS_2025_02/733291101</t>
  </si>
  <si>
    <t>109</t>
  </si>
  <si>
    <t>733811231</t>
  </si>
  <si>
    <t>Ochrana potrubí termoizolačními trubicemi z pěnového polyetylenu PE přilepenými v příčných a podélných spojích, tloušťky izolace přes 9 do 13 mm, vnitřního průměru izolace DN do 22 mm</t>
  </si>
  <si>
    <t>-383908894</t>
  </si>
  <si>
    <t>https://podminky.urs.cz/item/CS_URS_2025_02/733811231</t>
  </si>
  <si>
    <t>110</t>
  </si>
  <si>
    <t>998733203</t>
  </si>
  <si>
    <t>Přesun hmot pro rozvody potrubí stanovený procentní sazbou z ceny vodorovná dopravní vzdálenost do 50 m základní v objektech výšky přes 12 do 24 m</t>
  </si>
  <si>
    <t>513038796</t>
  </si>
  <si>
    <t>https://podminky.urs.cz/item/CS_URS_2025_02/998733203</t>
  </si>
  <si>
    <t>734</t>
  </si>
  <si>
    <t>Ústřední vytápění - armatury</t>
  </si>
  <si>
    <t>111</t>
  </si>
  <si>
    <t>734211112</t>
  </si>
  <si>
    <t>Ventily odvzdušňovací závitové otopných těles PN 6 do 120°C G 1/4</t>
  </si>
  <si>
    <t>716197034</t>
  </si>
  <si>
    <t>https://podminky.urs.cz/item/CS_URS_2025_02/734211112</t>
  </si>
  <si>
    <t>112</t>
  </si>
  <si>
    <t>734221423</t>
  </si>
  <si>
    <t>Ventily regulační závitové s nastavitelnou regulací PN 10 do 120°C rohové G 1/2</t>
  </si>
  <si>
    <t>1058314224</t>
  </si>
  <si>
    <t>https://podminky.urs.cz/item/CS_URS_2025_02/734221423</t>
  </si>
  <si>
    <t>113</t>
  </si>
  <si>
    <t>734221684</t>
  </si>
  <si>
    <t>Ventily regulační závitové hlavice termostatické pro ovládání ventilů PN 10 do 110°C kapalinové pro veřejné prostory</t>
  </si>
  <si>
    <t>-1700413822</t>
  </si>
  <si>
    <t>https://podminky.urs.cz/item/CS_URS_2025_02/734221684</t>
  </si>
  <si>
    <t>5+2</t>
  </si>
  <si>
    <t>114</t>
  </si>
  <si>
    <t>734261233</t>
  </si>
  <si>
    <t>Šroubení topenářské PN 16 do 120°C přímé G 1/2</t>
  </si>
  <si>
    <t>505307858</t>
  </si>
  <si>
    <t>https://podminky.urs.cz/item/CS_URS_2025_02/734261233</t>
  </si>
  <si>
    <t>"přímé" 2</t>
  </si>
  <si>
    <t>115</t>
  </si>
  <si>
    <t>734261333</t>
  </si>
  <si>
    <t>Šroubení topenářské PN 16 do 120°C rohové G 1/2</t>
  </si>
  <si>
    <t>130323636</t>
  </si>
  <si>
    <t>https://podminky.urs.cz/item/CS_URS_2025_02/734261333</t>
  </si>
  <si>
    <t>"rohové" 5+2</t>
  </si>
  <si>
    <t>116</t>
  </si>
  <si>
    <t>734291933</t>
  </si>
  <si>
    <t>Opravy armatur závitových zpětná montáž šroubení přímých, rohových přes 1 do G 5/4</t>
  </si>
  <si>
    <t>-1141557409</t>
  </si>
  <si>
    <t>https://podminky.urs.cz/item/CS_URS_2025_02/734291933</t>
  </si>
  <si>
    <t>Technická zpráva - výpis základního materiálu</t>
  </si>
  <si>
    <t>"zátka slepá DN G 5/4 levá" 5</t>
  </si>
  <si>
    <t>"zátka pro odvzdušnění DN G 5/4 levá" 5</t>
  </si>
  <si>
    <t>"růžice pro připojení ND G 5/4 / 1,2" 5*2</t>
  </si>
  <si>
    <t>117</t>
  </si>
  <si>
    <t>31944494</t>
  </si>
  <si>
    <t>šroubení nárožní s plochým těsněním s vnitřním závitem zinkované DN 1/2"</t>
  </si>
  <si>
    <t>2083332479</t>
  </si>
  <si>
    <t>118</t>
  </si>
  <si>
    <t>31944407</t>
  </si>
  <si>
    <t>zátka litinová s vnějším závitem zinkovaná DN 5/4"</t>
  </si>
  <si>
    <t>-1444159534</t>
  </si>
  <si>
    <t>119</t>
  </si>
  <si>
    <t>319444099</t>
  </si>
  <si>
    <t>zátka pro odvzdušňění s vnějším závitem zinkovaná DN 5/4"</t>
  </si>
  <si>
    <t>-736067271</t>
  </si>
  <si>
    <t>120</t>
  </si>
  <si>
    <t>998734203</t>
  </si>
  <si>
    <t>Přesun hmot pro armatury stanovený procentní sazbou (%) z ceny vodorovná dopravní vzdálenost do 50 m základní v objektech výšky přes 12 do 24 m</t>
  </si>
  <si>
    <t>-1378917790</t>
  </si>
  <si>
    <t>https://podminky.urs.cz/item/CS_URS_2025_02/998734203</t>
  </si>
  <si>
    <t>735</t>
  </si>
  <si>
    <t>Ústřední vytápění - otopná tělesa</t>
  </si>
  <si>
    <t>121</t>
  </si>
  <si>
    <t>735111810</t>
  </si>
  <si>
    <t>Demontáž otopných těles litinových článkových</t>
  </si>
  <si>
    <t>-230551290</t>
  </si>
  <si>
    <t>https://podminky.urs.cz/item/CS_URS_2025_02/735111810</t>
  </si>
  <si>
    <t>"M3.03, 3.06, 3.08-3.10"</t>
  </si>
  <si>
    <t>3*0,255*32</t>
  </si>
  <si>
    <t>122</t>
  </si>
  <si>
    <t>735117110</t>
  </si>
  <si>
    <t>Otopná tělesa litinová článková se základním nátěrem výkon 88-137 W/článek odpojení a připojení po nátěru</t>
  </si>
  <si>
    <t>168561773</t>
  </si>
  <si>
    <t>https://podminky.urs.cz/item/CS_URS_2025_02/735117110</t>
  </si>
  <si>
    <t>nový nátěr</t>
  </si>
  <si>
    <t>0,255*32*28</t>
  </si>
  <si>
    <t>123</t>
  </si>
  <si>
    <t>735118110</t>
  </si>
  <si>
    <t>Otopná tělesa litinová zkoušky těsnosti vodou těles článkových</t>
  </si>
  <si>
    <t>-621573819</t>
  </si>
  <si>
    <t>https://podminky.urs.cz/item/CS_URS_2025_02/735118110</t>
  </si>
  <si>
    <t>"M3.04" 10*0,255*2</t>
  </si>
  <si>
    <t>"M3.06" 20*0,255*1</t>
  </si>
  <si>
    <t>"M3.10" 15*0,255*1</t>
  </si>
  <si>
    <t>124</t>
  </si>
  <si>
    <t>735119140</t>
  </si>
  <si>
    <t>Otopná tělesa litinová montáž těles článkových</t>
  </si>
  <si>
    <t>-1739870625</t>
  </si>
  <si>
    <t>https://podminky.urs.cz/item/CS_URS_2025_02/735119140</t>
  </si>
  <si>
    <t>125</t>
  </si>
  <si>
    <t>48450720</t>
  </si>
  <si>
    <t>těleso otopné litinové rozteč/hl 500/160mm, 38-152W, výhřevná plocha 0,255m2/kus</t>
  </si>
  <si>
    <t>571455647</t>
  </si>
  <si>
    <t>"M3.03 - M.10"</t>
  </si>
  <si>
    <t>10*2</t>
  </si>
  <si>
    <t>15*1</t>
  </si>
  <si>
    <t>20*1</t>
  </si>
  <si>
    <t>126</t>
  </si>
  <si>
    <t>735164511</t>
  </si>
  <si>
    <t>Otopná tělesa trubková montáž těles na stěnu výšky tělesa do 1500 mm</t>
  </si>
  <si>
    <t>-2001641351</t>
  </si>
  <si>
    <t>https://podminky.urs.cz/item/CS_URS_2025_02/735164511</t>
  </si>
  <si>
    <t>"otopné žebříky" 2</t>
  </si>
  <si>
    <t>127</t>
  </si>
  <si>
    <t>54153060</t>
  </si>
  <si>
    <t>těleso trubkové přímotopné elektrické 1215x450mm 300W</t>
  </si>
  <si>
    <t>1771641696</t>
  </si>
  <si>
    <t>128</t>
  </si>
  <si>
    <t>998735203</t>
  </si>
  <si>
    <t>Přesun hmot pro otopná tělesa stanovený procentní sazbou (%) z ceny vodorovná dopravní vzdálenost do 50 m základní v objektech výšky přes 12 do 24 m</t>
  </si>
  <si>
    <t>-1740666894</t>
  </si>
  <si>
    <t>https://podminky.urs.cz/item/CS_URS_2025_02/998735203</t>
  </si>
  <si>
    <t>751</t>
  </si>
  <si>
    <t>Vzduchotechnika</t>
  </si>
  <si>
    <t>129</t>
  </si>
  <si>
    <t>751398032</t>
  </si>
  <si>
    <t>Montáž ostatních zařízení ventilační mřížky do dveří nebo desek průřezu přes 0,04 do 0,100 m2</t>
  </si>
  <si>
    <t>325593280</t>
  </si>
  <si>
    <t>https://podminky.urs.cz/item/CS_URS_2025_02/751398032</t>
  </si>
  <si>
    <t>Výkaz dveří</t>
  </si>
  <si>
    <t>"dveře - D4-90/197" 1</t>
  </si>
  <si>
    <t>"dveře - D5-80/197" 2+1</t>
  </si>
  <si>
    <t>"dveře - D6-60/197" 1+1</t>
  </si>
  <si>
    <t>"dveře - D7-80/197" 1</t>
  </si>
  <si>
    <t>"dveře - D8-90/197" 1</t>
  </si>
  <si>
    <t>130</t>
  </si>
  <si>
    <t>42972103</t>
  </si>
  <si>
    <t>mřížka větrací do dřeva kovová 60x800mm</t>
  </si>
  <si>
    <t>1764975368</t>
  </si>
  <si>
    <t>131</t>
  </si>
  <si>
    <t>751900001</t>
  </si>
  <si>
    <t>D+M odvětrání úklidové komory a koupelny</t>
  </si>
  <si>
    <t>-205154365</t>
  </si>
  <si>
    <t>předpokládá se dodávka a montáž odvětrání úklidové komory a koupelny dle PD</t>
  </si>
  <si>
    <t>"komplet" 1</t>
  </si>
  <si>
    <t>132</t>
  </si>
  <si>
    <t>998751202</t>
  </si>
  <si>
    <t>Přesun hmot pro vzduchotechniku stanovený procentní sazbou (%) z ceny vodorovná dopravní vzdálenost do 50 m základní v objektech výšky přes 12 do 24 m</t>
  </si>
  <si>
    <t>-1335950222</t>
  </si>
  <si>
    <t>https://podminky.urs.cz/item/CS_URS_2025_02/998751202</t>
  </si>
  <si>
    <t>763</t>
  </si>
  <si>
    <t>Konstrukce suché výstavby</t>
  </si>
  <si>
    <t>133</t>
  </si>
  <si>
    <t>763412112</t>
  </si>
  <si>
    <t>-1438992018</t>
  </si>
  <si>
    <t>https://podminky.urs.cz/item/CS_URS_2025_02/763412112</t>
  </si>
  <si>
    <t>"M3.04" 2,03*(3,27+1,5+1,8)</t>
  </si>
  <si>
    <t>"M3.06" 2,03*(1,5*2+1,8)</t>
  </si>
  <si>
    <t>134</t>
  </si>
  <si>
    <t>763412122</t>
  </si>
  <si>
    <t>696854082</t>
  </si>
  <si>
    <t>https://podminky.urs.cz/item/CS_URS_2025_02/763412122</t>
  </si>
  <si>
    <t>"M3.04" 3</t>
  </si>
  <si>
    <t>135</t>
  </si>
  <si>
    <t>763431001</t>
  </si>
  <si>
    <t>Montáž podhledu minerálního včetně zavěšeného roštu viditelného s panely vyjímatelnými, velikosti panelů do 0,36 m2</t>
  </si>
  <si>
    <t>-1203966141</t>
  </si>
  <si>
    <t>https://podminky.urs.cz/item/CS_URS_2025_02/763431001</t>
  </si>
  <si>
    <t>136</t>
  </si>
  <si>
    <t>63126300</t>
  </si>
  <si>
    <t>panel akustický povrch velice porézní skelná tkanina hrana zatřená rovná αw=1,00 viditelný rastr š 24mm bílý tl 20mm</t>
  </si>
  <si>
    <t>1539973528</t>
  </si>
  <si>
    <t>50,57*1,05 'Přepočtené koeficientem množství</t>
  </si>
  <si>
    <t>137</t>
  </si>
  <si>
    <t>763431071</t>
  </si>
  <si>
    <t>Montáž podhledu minerálního na stropní konstrukci připevňovaného Příplatek k cenám: za šroubování panelů do betonové stropní konstrukce přes 0,5 do 1,0 m</t>
  </si>
  <si>
    <t>-1827251089</t>
  </si>
  <si>
    <t>https://podminky.urs.cz/item/CS_URS_2025_02/763431071</t>
  </si>
  <si>
    <t>138</t>
  </si>
  <si>
    <t>763431201</t>
  </si>
  <si>
    <t>Montáž podhledu minerálního napojení na stěnu lištou obvodovou</t>
  </si>
  <si>
    <t>-273769612</t>
  </si>
  <si>
    <t>https://podminky.urs.cz/item/CS_URS_2025_02/763431201</t>
  </si>
  <si>
    <t>"3.03+3.04" (5,85+3,29)*2</t>
  </si>
  <si>
    <t>"3.05+3.06" (5,85+2,9)*2</t>
  </si>
  <si>
    <t>"3.07-3.10" (5,85+2,91)*2</t>
  </si>
  <si>
    <t>139</t>
  </si>
  <si>
    <t>998763202</t>
  </si>
  <si>
    <t>648097054</t>
  </si>
  <si>
    <t>https://podminky.urs.cz/item/CS_URS_2025_02/998763202</t>
  </si>
  <si>
    <t>766</t>
  </si>
  <si>
    <t>Konstrukce truhlářské</t>
  </si>
  <si>
    <t>140</t>
  </si>
  <si>
    <t>766660001</t>
  </si>
  <si>
    <t>Montáž dveřních křídel dřevěných nebo plastových otevíravých do ocelové zárubně povrchově upravených jednokřídlových, šířky do 800 mm</t>
  </si>
  <si>
    <t>1639534622</t>
  </si>
  <si>
    <t>https://podminky.urs.cz/item/CS_URS_2025_02/766660001</t>
  </si>
  <si>
    <t>"bez D8 D4" -1-1</t>
  </si>
  <si>
    <t>141</t>
  </si>
  <si>
    <t>61162084</t>
  </si>
  <si>
    <t>dveře jednokřídlé dřevotřískové povrch laminátový plné 600x1970-2100mm</t>
  </si>
  <si>
    <t>-712687571</t>
  </si>
  <si>
    <t>"D6" 2</t>
  </si>
  <si>
    <t>142</t>
  </si>
  <si>
    <t>61162086</t>
  </si>
  <si>
    <t>dveře jednokřídlé dřevotřískové povrch laminátový plné 800x1970-2100mm</t>
  </si>
  <si>
    <t>361893778</t>
  </si>
  <si>
    <t>"D5" 3</t>
  </si>
  <si>
    <t>"D7" 1</t>
  </si>
  <si>
    <t>143</t>
  </si>
  <si>
    <t>766660002</t>
  </si>
  <si>
    <t>Montáž dveřních křídel dřevěných nebo plastových otevíravých do ocelové zárubně povrchově upravených jednokřídlových, šířky přes 800 mm</t>
  </si>
  <si>
    <t>1475917011</t>
  </si>
  <si>
    <t>https://podminky.urs.cz/item/CS_URS_2025_02/766660002</t>
  </si>
  <si>
    <t>"D4 - 90/197" 1</t>
  </si>
  <si>
    <t>"D8 - 90/197" 1</t>
  </si>
  <si>
    <t>144</t>
  </si>
  <si>
    <t>61162087</t>
  </si>
  <si>
    <t>dveře jednokřídlé dřevotřískové povrch laminátový plné 900x1970-2100mm</t>
  </si>
  <si>
    <t>59026557</t>
  </si>
  <si>
    <t>"D4" 1</t>
  </si>
  <si>
    <t>"D8" 1</t>
  </si>
  <si>
    <t>145</t>
  </si>
  <si>
    <t>766660720</t>
  </si>
  <si>
    <t>Montáž dveřních doplňků větrací mřížky s vyříznutím otvoru</t>
  </si>
  <si>
    <t>-1876384636</t>
  </si>
  <si>
    <t>https://podminky.urs.cz/item/CS_URS_2025_02/766660720</t>
  </si>
  <si>
    <t>146</t>
  </si>
  <si>
    <t>55341412</t>
  </si>
  <si>
    <t>průvětrník mřížový s klapkami 150x300mm</t>
  </si>
  <si>
    <t>729342793</t>
  </si>
  <si>
    <t>mřížky o rozměru 80x400 mm</t>
  </si>
  <si>
    <t>147</t>
  </si>
  <si>
    <t>766660729</t>
  </si>
  <si>
    <t>Montáž dveřních doplňků dveřního kování interiérového štítku s klikou</t>
  </si>
  <si>
    <t>1483032301</t>
  </si>
  <si>
    <t>https://podminky.urs.cz/item/CS_URS_2025_02/766660729</t>
  </si>
  <si>
    <t>148</t>
  </si>
  <si>
    <t>54914123</t>
  </si>
  <si>
    <t>dveřní kování interiérové rozetové klika/klika</t>
  </si>
  <si>
    <t>1935872291</t>
  </si>
  <si>
    <t>149</t>
  </si>
  <si>
    <t>54964130</t>
  </si>
  <si>
    <t>vložka cylindrická bezpečnostní 40+40</t>
  </si>
  <si>
    <t>-165205627</t>
  </si>
  <si>
    <t>150</t>
  </si>
  <si>
    <t>766663911</t>
  </si>
  <si>
    <t>Oprava dveřních křídel dřevěných vyřezání otvoru v dveřních křídlech pro zasklení nebo větrání z měkkého dřeva</t>
  </si>
  <si>
    <t>-2118099876</t>
  </si>
  <si>
    <t>https://podminky.urs.cz/item/CS_URS_2025_02/766663911</t>
  </si>
  <si>
    <t>151</t>
  </si>
  <si>
    <t>766691914</t>
  </si>
  <si>
    <t>Ostatní práce vyvěšení nebo zavěšení křídel dřevěných dveřních, plochy do 2 m2</t>
  </si>
  <si>
    <t>1418641641</t>
  </si>
  <si>
    <t>https://podminky.urs.cz/item/CS_URS_2025_02/766691914</t>
  </si>
  <si>
    <t>152</t>
  </si>
  <si>
    <t>766900001</t>
  </si>
  <si>
    <t>-1769003752</t>
  </si>
  <si>
    <t>předpokládá se dodávka a montáž kuchyňské linky vč. pracovní desky v délce cca 2400 mm, lednice, mikrovlnné trouby</t>
  </si>
  <si>
    <t>"odhad - uveďte cenu 90.000,- Kč - kompletní specifikace bude upřesněna po dohodě s investorem" 1</t>
  </si>
  <si>
    <t>153</t>
  </si>
  <si>
    <t>998766203</t>
  </si>
  <si>
    <t>Přesun hmot pro konstrukce truhlářské stanovený procentní sazbou (%) z ceny vodorovná dopravní vzdálenost do 50 m základní v objektech výšky přes 12 do 24 m</t>
  </si>
  <si>
    <t>-1831585230</t>
  </si>
  <si>
    <t>https://podminky.urs.cz/item/CS_URS_2025_02/998766203</t>
  </si>
  <si>
    <t>767</t>
  </si>
  <si>
    <t>Konstrukce zámečnické</t>
  </si>
  <si>
    <t>154</t>
  </si>
  <si>
    <t>767995111</t>
  </si>
  <si>
    <t>Montáž ostatních atypických zámečnických konstrukcí hmotnosti přes 3 do 5 kg</t>
  </si>
  <si>
    <t>kg</t>
  </si>
  <si>
    <t>254628900</t>
  </si>
  <si>
    <t>https://podminky.urs.cz/item/CS_URS_2025_02/767995111</t>
  </si>
  <si>
    <t>"Půdorys 3.NP - Kanalizace"</t>
  </si>
  <si>
    <t>155</t>
  </si>
  <si>
    <t>55147061</t>
  </si>
  <si>
    <t>madlo invalidní krakorcové sklopné bílé 813mm</t>
  </si>
  <si>
    <t>1463966017</t>
  </si>
  <si>
    <t>156</t>
  </si>
  <si>
    <t>55147063</t>
  </si>
  <si>
    <t>madlo invalidní krakorcové bílé 900mm</t>
  </si>
  <si>
    <t>-725250696</t>
  </si>
  <si>
    <t>157</t>
  </si>
  <si>
    <t>998767203</t>
  </si>
  <si>
    <t>Přesun hmot pro zámečnické konstrukce stanovený procentní sazbou (%) z ceny vodorovná dopravní vzdálenost do 50 m základní v objektech výšky přes 12 do 24 m</t>
  </si>
  <si>
    <t>722268641</t>
  </si>
  <si>
    <t>https://podminky.urs.cz/item/CS_URS_2025_02/998767203</t>
  </si>
  <si>
    <t>771</t>
  </si>
  <si>
    <t>Podlahy z dlaždic</t>
  </si>
  <si>
    <t>158</t>
  </si>
  <si>
    <t>771121011</t>
  </si>
  <si>
    <t>Příprava podkladu před provedením dlažby nátěr penetrační na podlahu</t>
  </si>
  <si>
    <t>355402661</t>
  </si>
  <si>
    <t>https://podminky.urs.cz/item/CS_URS_2025_02/771121011</t>
  </si>
  <si>
    <t>Nový stav 3.NP - nová dlažba</t>
  </si>
  <si>
    <t>PLStrop03_10*2 "před stěrkou a před pokládkou dlažby"</t>
  </si>
  <si>
    <t>159</t>
  </si>
  <si>
    <t>771151023</t>
  </si>
  <si>
    <t>Příprava podkladu před provedením dlažby samonivelační stěrka min. pevnosti 30 MPa, tloušťky přes 5 do 8 mm</t>
  </si>
  <si>
    <t>87442742</t>
  </si>
  <si>
    <t>https://podminky.urs.cz/item/CS_URS_2025_02/771151023</t>
  </si>
  <si>
    <t>160</t>
  </si>
  <si>
    <t>771474112</t>
  </si>
  <si>
    <t>Montáž soklů z dlaždic keramických lepených cementovým flexibilním lepidlem rovných, výšky přes 65 do 90 mm</t>
  </si>
  <si>
    <t>-1995326865</t>
  </si>
  <si>
    <t>https://podminky.urs.cz/item/CS_URS_2025_02/771474112</t>
  </si>
  <si>
    <t>161</t>
  </si>
  <si>
    <t>771574473</t>
  </si>
  <si>
    <t>Montáž podlah z dlaždic keramických lepených cementovým flexibilním lepidlem pro vysoké mechanické zatížení, tloušťky přes 10 mm přes 2 do 4 ks/m2</t>
  </si>
  <si>
    <t>1245269389</t>
  </si>
  <si>
    <t>https://podminky.urs.cz/item/CS_URS_2025_02/771574473</t>
  </si>
  <si>
    <t>162</t>
  </si>
  <si>
    <t>59761110</t>
  </si>
  <si>
    <t>dlažba keramická slinutá mrazuvzdorná R10/B povrch hladký/matný tl do 10mm přes 2 do 4ks/m2</t>
  </si>
  <si>
    <t>734410517</t>
  </si>
  <si>
    <t>0,1*2*(PLSokl)</t>
  </si>
  <si>
    <t>163</t>
  </si>
  <si>
    <t>771591112</t>
  </si>
  <si>
    <t>Izolace podlahy pod dlažbu nátěrem nebo stěrkou ve dvou vrstvách</t>
  </si>
  <si>
    <t>158468894</t>
  </si>
  <si>
    <t>https://podminky.urs.cz/item/CS_URS_2025_02/771591112</t>
  </si>
  <si>
    <t>164</t>
  </si>
  <si>
    <t>771591115</t>
  </si>
  <si>
    <t>Podlahy - dokončovací práce spárování silikonem</t>
  </si>
  <si>
    <t>1706627648</t>
  </si>
  <si>
    <t>https://podminky.urs.cz/item/CS_URS_2025_02/771591115</t>
  </si>
  <si>
    <t>165</t>
  </si>
  <si>
    <t>771591264</t>
  </si>
  <si>
    <t>Izolace podlahy pod dlažbu těsnícími izolačními pásy mezi podlahou a stěnu</t>
  </si>
  <si>
    <t>582512178</t>
  </si>
  <si>
    <t>https://podminky.urs.cz/item/CS_URS_2025_02/771591264</t>
  </si>
  <si>
    <t>166</t>
  </si>
  <si>
    <t>998771203</t>
  </si>
  <si>
    <t>Přesun hmot pro podlahy z dlaždic stanovený procentní sazbou (%) z ceny vodorovná dopravní vzdálenost do 50 m základní v objektech výšky přes 12 do 24 m</t>
  </si>
  <si>
    <t>1059990920</t>
  </si>
  <si>
    <t>https://podminky.urs.cz/item/CS_URS_2025_02/998771203</t>
  </si>
  <si>
    <t>781</t>
  </si>
  <si>
    <t>Dokončovací práce - obklady</t>
  </si>
  <si>
    <t>167</t>
  </si>
  <si>
    <t>781121011</t>
  </si>
  <si>
    <t>-44815668</t>
  </si>
  <si>
    <t>https://podminky.urs.cz/item/CS_URS_2025_02/781121011</t>
  </si>
  <si>
    <t>168</t>
  </si>
  <si>
    <t>781131112</t>
  </si>
  <si>
    <t>Izolace stěny pod obklad izolace nátěrem nebo stěrkou ve dvou vrstvách</t>
  </si>
  <si>
    <t>756983232</t>
  </si>
  <si>
    <t>https://podminky.urs.cz/item/CS_URS_2025_02/781131112</t>
  </si>
  <si>
    <t>"M3.08 - za výlevkou" 2,1*2</t>
  </si>
  <si>
    <t>"M3.09 - u sprchy" 2,1*1*2</t>
  </si>
  <si>
    <t>169</t>
  </si>
  <si>
    <t>781131241</t>
  </si>
  <si>
    <t>Izolace stěny pod obklad izolace těsnícími izolačními pásy vnitřní kout</t>
  </si>
  <si>
    <t>10321934</t>
  </si>
  <si>
    <t>https://podminky.urs.cz/item/CS_URS_2025_02/781131241</t>
  </si>
  <si>
    <t>"M3.09 - u sprchy" 2,1*1</t>
  </si>
  <si>
    <t>170</t>
  </si>
  <si>
    <t>781472214</t>
  </si>
  <si>
    <t>508050902</t>
  </si>
  <si>
    <t>https://podminky.urs.cz/item/CS_URS_2025_02/781472214</t>
  </si>
  <si>
    <t>171</t>
  </si>
  <si>
    <t>59761717</t>
  </si>
  <si>
    <t>obklad keramický nemrazuvzdorný povrch hladký/matný tl do 10mm přes 4 do 6ks/m2</t>
  </si>
  <si>
    <t>2146985870</t>
  </si>
  <si>
    <t>90,749*1,1 'Přepočtené koeficientem množství</t>
  </si>
  <si>
    <t>172</t>
  </si>
  <si>
    <t>781491021</t>
  </si>
  <si>
    <t>Montáž zrcadel lepených silikonovým tmelem na keramický obklad, plochy do 1 m2</t>
  </si>
  <si>
    <t>1532566104</t>
  </si>
  <si>
    <t>https://podminky.urs.cz/item/CS_URS_2025_02/781491021</t>
  </si>
  <si>
    <t>"M3.03" 2,4*1</t>
  </si>
  <si>
    <t>"M3.04" 1,68*1</t>
  </si>
  <si>
    <t>"M3.05" 1,98*1</t>
  </si>
  <si>
    <t>"M3.09" 0,6*1</t>
  </si>
  <si>
    <t>173</t>
  </si>
  <si>
    <t>63465126</t>
  </si>
  <si>
    <t>zrcadlo nemontované čiré tl 5mm max rozměr 3210x2250mm</t>
  </si>
  <si>
    <t>-71218574</t>
  </si>
  <si>
    <t>174</t>
  </si>
  <si>
    <t>781492211</t>
  </si>
  <si>
    <t>Obklad - dokončující práce montáž profilu lepeného flexibilním cementovým lepidlem rohového</t>
  </si>
  <si>
    <t>1243816432</t>
  </si>
  <si>
    <t>https://podminky.urs.cz/item/CS_URS_2025_02/781492211</t>
  </si>
  <si>
    <t>2,1*26</t>
  </si>
  <si>
    <t>175</t>
  </si>
  <si>
    <t>19416007</t>
  </si>
  <si>
    <t>lišta ukončovací z eloxovaného hliníku 8mm</t>
  </si>
  <si>
    <t>31831150</t>
  </si>
  <si>
    <t>54,6*1,05 'Přepočtené koeficientem množství</t>
  </si>
  <si>
    <t>176</t>
  </si>
  <si>
    <t>781492251</t>
  </si>
  <si>
    <t>Obklad - dokončující práce montáž profilu lepeného flexibilním cementovým lepidlem ukončovacího</t>
  </si>
  <si>
    <t>-254071334</t>
  </si>
  <si>
    <t>https://podminky.urs.cz/item/CS_URS_2025_02/781492251</t>
  </si>
  <si>
    <t>2,1*2+0,6*2</t>
  </si>
  <si>
    <t>177</t>
  </si>
  <si>
    <t>19416005</t>
  </si>
  <si>
    <t>lišta ukončovací z eloxovaného hliníku 10mm</t>
  </si>
  <si>
    <t>-1552075605</t>
  </si>
  <si>
    <t>5,4*1,1 'Přepočtené koeficientem množství</t>
  </si>
  <si>
    <t>178</t>
  </si>
  <si>
    <t>781495115</t>
  </si>
  <si>
    <t>Obklad - dokončující práce ostatní práce spárování silikonem</t>
  </si>
  <si>
    <t>891000951</t>
  </si>
  <si>
    <t>https://podminky.urs.cz/item/CS_URS_2025_02/781495115</t>
  </si>
  <si>
    <t>2,1*(5+5+14)+0,6*2</t>
  </si>
  <si>
    <t>179</t>
  </si>
  <si>
    <t>998781203</t>
  </si>
  <si>
    <t>Přesun hmot pro obklady keramické stanovený procentní sazbou (%) z ceny vodorovná dopravní vzdálenost do 50 m základní v objektech výšky přes 12 do 24 m</t>
  </si>
  <si>
    <t>1019661181</t>
  </si>
  <si>
    <t>https://podminky.urs.cz/item/CS_URS_2025_02/998781203</t>
  </si>
  <si>
    <t>783</t>
  </si>
  <si>
    <t>Dokončovací práce - nátěry</t>
  </si>
  <si>
    <t>180</t>
  </si>
  <si>
    <t>783301311</t>
  </si>
  <si>
    <t>Příprava podkladu zámečnických konstrukcí před provedením nátěru odmaštění odmašťovačem vodou ředitelným</t>
  </si>
  <si>
    <t>523617322</t>
  </si>
  <si>
    <t>https://podminky.urs.cz/item/CS_URS_2025_02/783301311</t>
  </si>
  <si>
    <t>"plocha nátěru zárubní" PLNZarubni</t>
  </si>
  <si>
    <t>181</t>
  </si>
  <si>
    <t>783314101</t>
  </si>
  <si>
    <t>Základní nátěr zámečnických konstrukcí jednonásobný syntetický</t>
  </si>
  <si>
    <t>961085708</t>
  </si>
  <si>
    <t>https://podminky.urs.cz/item/CS_URS_2025_02/783314101</t>
  </si>
  <si>
    <t>ocelové zárubně</t>
  </si>
  <si>
    <t>"dveře D4 - 90/197" 1*(0,9+2,0*2)*0,25</t>
  </si>
  <si>
    <t>"dveře D5 - 80/197" 3*(0,8+2,0*2)*0,25</t>
  </si>
  <si>
    <t>"dveře D6 - 60/197" 2*(0,6+2,0*2)*0,25</t>
  </si>
  <si>
    <t>"dveře D7 - 80/197" 1*(0,8+2,0*2)*0,25</t>
  </si>
  <si>
    <t>"dveře D8 - 90/197" 1*(0,9+2,0*2)*0,25</t>
  </si>
  <si>
    <t>182</t>
  </si>
  <si>
    <t>783315101</t>
  </si>
  <si>
    <t>Mezinátěr zámečnických konstrukcí jednonásobný syntetický standardní</t>
  </si>
  <si>
    <t>-83985723</t>
  </si>
  <si>
    <t>https://podminky.urs.cz/item/CS_URS_2025_02/783315101</t>
  </si>
  <si>
    <t>183</t>
  </si>
  <si>
    <t>783317101</t>
  </si>
  <si>
    <t>Krycí nátěr (email) zámečnických konstrukcí jednonásobný syntetický standardní</t>
  </si>
  <si>
    <t>828761081</t>
  </si>
  <si>
    <t>https://podminky.urs.cz/item/CS_URS_2025_02/783317101</t>
  </si>
  <si>
    <t>184</t>
  </si>
  <si>
    <t>783352101</t>
  </si>
  <si>
    <t>Tmelení zámečnických konstrukcí včetně přebroušení tmelených míst, tmelem polyesterovým</t>
  </si>
  <si>
    <t>647616683</t>
  </si>
  <si>
    <t>https://podminky.urs.cz/item/CS_URS_2025_02/783352101</t>
  </si>
  <si>
    <t>185</t>
  </si>
  <si>
    <t>783601321</t>
  </si>
  <si>
    <t>Příprava podkladu otopných těles před provedením nátěrů článkových odrezivěním bezoplachovým</t>
  </si>
  <si>
    <t>1786859918</t>
  </si>
  <si>
    <t>https://podminky.urs.cz/item/CS_URS_2025_02/783601321</t>
  </si>
  <si>
    <t>"M3.04" 10*0,255*2*2</t>
  </si>
  <si>
    <t>"M3.06" 20*0,255*1*2</t>
  </si>
  <si>
    <t>"M3.10"15*0,255*1*2</t>
  </si>
  <si>
    <t>186</t>
  </si>
  <si>
    <t>783601325</t>
  </si>
  <si>
    <t>Příprava podkladu otopných těles před provedením nátěrů článkových odmaštěním vodou ředitelným</t>
  </si>
  <si>
    <t>1057797097</t>
  </si>
  <si>
    <t>https://podminky.urs.cz/item/CS_URS_2025_02/783601325</t>
  </si>
  <si>
    <t>187</t>
  </si>
  <si>
    <t>783624111</t>
  </si>
  <si>
    <t>Základní nátěr otopných těles jednonásobný článkových akrylátový</t>
  </si>
  <si>
    <t>-1509764834</t>
  </si>
  <si>
    <t>https://podminky.urs.cz/item/CS_URS_2025_02/783624111</t>
  </si>
  <si>
    <t>188</t>
  </si>
  <si>
    <t>783627117</t>
  </si>
  <si>
    <t>Krycí nátěr (email) otopných těles článkových dvojnásobný akrylátový</t>
  </si>
  <si>
    <t>1985072007</t>
  </si>
  <si>
    <t>https://podminky.urs.cz/item/CS_URS_2025_02/783627117</t>
  </si>
  <si>
    <t>784</t>
  </si>
  <si>
    <t>Dokončovací práce - malby a tapety</t>
  </si>
  <si>
    <t>189</t>
  </si>
  <si>
    <t>784181101</t>
  </si>
  <si>
    <t>Penetrace podkladu jednonásobná základní akrylátová bezbarvá v místnostech výšky do 3,80 m</t>
  </si>
  <si>
    <t>1750541557</t>
  </si>
  <si>
    <t>https://podminky.urs.cz/item/CS_URS_2025_02/784181101</t>
  </si>
  <si>
    <t>"plocha stěn" PL03_10</t>
  </si>
  <si>
    <t>"obklady odečíst" -PLStěn_Obklad</t>
  </si>
  <si>
    <t>190</t>
  </si>
  <si>
    <t>784191003</t>
  </si>
  <si>
    <t>Čištění vnitřních ploch hrubý úklid po provedení malířských prací omytím oken dvojitých nebo zdvojených</t>
  </si>
  <si>
    <t>-1513075961</t>
  </si>
  <si>
    <t>https://podminky.urs.cz/item/CS_URS_2025_02/784191003</t>
  </si>
  <si>
    <t>Plocha oken</t>
  </si>
  <si>
    <t>2*2,12*1,84*2</t>
  </si>
  <si>
    <t>2*2,15*1,83*1</t>
  </si>
  <si>
    <t>191</t>
  </si>
  <si>
    <t>784191007</t>
  </si>
  <si>
    <t>Čištění vnitřních ploch hrubý úklid po provedení malířských prací omytím podlah</t>
  </si>
  <si>
    <t>813608472</t>
  </si>
  <si>
    <t>https://podminky.urs.cz/item/CS_URS_2025_02/784191007</t>
  </si>
  <si>
    <t>192</t>
  </si>
  <si>
    <t>784211101</t>
  </si>
  <si>
    <t>Malby z malířských směsí oděruvzdorných za mokra dvojnásobné, bílé za mokra oděruvzdorné výborně v místnostech výšky do 3,80 m</t>
  </si>
  <si>
    <t>2013104878</t>
  </si>
  <si>
    <t>https://podminky.urs.cz/item/CS_URS_2025_02/784211101</t>
  </si>
  <si>
    <t>"plocha stropu" PLStrop03_10</t>
  </si>
  <si>
    <t>VRN</t>
  </si>
  <si>
    <t>Vedlejší rozpočtové náklady</t>
  </si>
  <si>
    <t>VRN3</t>
  </si>
  <si>
    <t>Zařízení staveniště</t>
  </si>
  <si>
    <t>193</t>
  </si>
  <si>
    <t>030001000</t>
  </si>
  <si>
    <t>1024</t>
  </si>
  <si>
    <t>1514295941</t>
  </si>
  <si>
    <t>https://podminky.urs.cz/item/CS_URS_2025_01/030001000</t>
  </si>
  <si>
    <t>předpokládají se náklady na zařízení staveniště</t>
  </si>
  <si>
    <t>VRN6</t>
  </si>
  <si>
    <t>Územní vlivy</t>
  </si>
  <si>
    <t>194</t>
  </si>
  <si>
    <t>060001000</t>
  </si>
  <si>
    <t>773448244</t>
  </si>
  <si>
    <t>https://podminky.urs.cz/item/CS_URS_2025_01/060001000</t>
  </si>
  <si>
    <t>předpokládají se náklady na územní vlivy (mimostaveništní doprava, .....)</t>
  </si>
  <si>
    <t>VRN7</t>
  </si>
  <si>
    <t>Provozní vlivy</t>
  </si>
  <si>
    <t>195</t>
  </si>
  <si>
    <t>070001000</t>
  </si>
  <si>
    <t>1678833686</t>
  </si>
  <si>
    <t>https://podminky.urs.cz/item/CS_URS_2025_01/070001000</t>
  </si>
  <si>
    <t>předpokládají se náklady na ztížené podmínky za provozu budovy, omezení doby např. bouracích prací, zvýšené náklady na úklid staveniště, ....</t>
  </si>
  <si>
    <t>SEZNAM FIGUR</t>
  </si>
  <si>
    <t>Výměra</t>
  </si>
  <si>
    <t>viz. Výkaz dveří</t>
  </si>
  <si>
    <t xml:space="preserve">"dveře  - D4 90/197" 1 </t>
  </si>
  <si>
    <t>"dveře  - D5 80/197" 3</t>
  </si>
  <si>
    <t>"dveře  - D6 60/197" 2</t>
  </si>
  <si>
    <t>"dveře  - D7 80/197" 1</t>
  </si>
  <si>
    <t>"dveře  - D8 90/197" 1</t>
  </si>
  <si>
    <t>Použití figury:</t>
  </si>
  <si>
    <t>Montáž dveřních křídel otvíravých jednokřídlových š do 0,8 m do ocelové zárubně</t>
  </si>
  <si>
    <t>Osazení větrací mřížky s vyříznutím otvoru</t>
  </si>
  <si>
    <t>Montáž dveřního interiérového kování - štítku s klikou</t>
  </si>
  <si>
    <t>Oprava dveřních křídel z měkkého dřeva vyřezání otvoru pro zasklení nebo větrání</t>
  </si>
  <si>
    <t>"M3.03" 2*(3,27+2,4)-(0,8+0,9)</t>
  </si>
  <si>
    <t>"M3.04" 2*(3,27+3,5)-(0,8)</t>
  </si>
  <si>
    <t>"M3.05" 2*(2,9+1,98)-(0,8)</t>
  </si>
  <si>
    <t>"M3.06" 2*(3,53+2,9)-(0,8)</t>
  </si>
  <si>
    <t>"M3.08" 2*(1,54+1,66)-(0,6)</t>
  </si>
  <si>
    <t>"M3.09" 2*(1,66+1,7)-(0,6)</t>
  </si>
  <si>
    <t>Podlahy spárování silikonem</t>
  </si>
  <si>
    <t>Izolace těsnícími pásy mezi podlahou a stěnou</t>
  </si>
  <si>
    <t>"M3.03" 3,18*(2,4+3,27)*2-0,9*1,97-0,8*1,97</t>
  </si>
  <si>
    <t>"M3.04" 3,18*(3,5+3,29)*2-0,8*1,97-2,12*1,84</t>
  </si>
  <si>
    <t>"M3.05" 3,18*(2,9+1,98+0,38)*2-0,9*1,97-0,8*1,97</t>
  </si>
  <si>
    <t>"M3.06" 3,18*(3,53+2,9)*2-0,6*1,97-2,12*1,84</t>
  </si>
  <si>
    <t>"M3.07" 3,18*(3,28+1,25)*2-0,8*1,97*2-0,6*1,97*2</t>
  </si>
  <si>
    <t>"M3.08" 3,18*(1,66+1,54)*2-0,6*1,97</t>
  </si>
  <si>
    <t>"M3.09" 3,18*(1,66+1,7)*2-0,6*1,97</t>
  </si>
  <si>
    <t>"M3.10" 3,18*(2,91+2,515)*2-0,8*1,97-2,15*1,83</t>
  </si>
  <si>
    <t>Penetrační disperzní nátěr vnitřních stěn nanášený ručně</t>
  </si>
  <si>
    <t>Vápenocementová omítka štuková dvouvrstvá vnitřních stěn nanášená ručně</t>
  </si>
  <si>
    <t>Základní akrylátová jednonásobná bezbarvá penetrace podkladu v místnostech v do 3,80 m</t>
  </si>
  <si>
    <t>Dvojnásobné bílé malby ze směsí za mokra výborně oděruvzdorných v místnostech v do 3,80 m</t>
  </si>
  <si>
    <t>Základní jednonásobný syntetický nátěr zámečnických konstrukcí</t>
  </si>
  <si>
    <t>Odmaštění zámečnických konstrukcí vodou ředitelným odmašťovačem</t>
  </si>
  <si>
    <t>Mezinátěr jednonásobný syntetický standardní zámečnických konstrukcí</t>
  </si>
  <si>
    <t>Krycí jednonásobný syntetický standardní nátěr zámečnických konstrukcí</t>
  </si>
  <si>
    <t>Tmelení včetně přebroušení zámečnických konstrukcí polyesterovým tmelem</t>
  </si>
  <si>
    <t>"M3.03" 1,5+0,9+0,94+0,8</t>
  </si>
  <si>
    <t>"M3.04" 0,8+1,85</t>
  </si>
  <si>
    <t>"M3.05" 0,4*2+0,7+0,4+1,24+0,4</t>
  </si>
  <si>
    <t>"M3.06" 0,4+3,53</t>
  </si>
  <si>
    <t>"M3.07" 3,3*2+1,25*2-(0,6*2+0,8*2)</t>
  </si>
  <si>
    <t>"M3.10" 2,91*2+2,515*2-(0,8)</t>
  </si>
  <si>
    <t>Začištění omítek kolem oken, dveří, podlah nebo obkladů</t>
  </si>
  <si>
    <t>Montáž soklů z dlaždic keramických rovných lepených cementovým flexibilním lepidlem v přes 65 do 90 mm</t>
  </si>
  <si>
    <t>"M3.03" 2,1*(1,3+2,4+1,6)</t>
  </si>
  <si>
    <t>"M3.04" 2,1*(1,6+3,5+3,29+1,68)-1,2*2,12+0,2*(2,12+1,2*2)</t>
  </si>
  <si>
    <t>"M3.05" 2,1*(0,705+1,98+1,65)</t>
  </si>
  <si>
    <t>"M3.06" 2,1*(1,65+3,53+2,9+3,53)-1,2*2,12+0,2*(2,12+1,2*2)</t>
  </si>
  <si>
    <t>"M3.08" 2,1*(1,54+1,66)*2-0,6*2</t>
  </si>
  <si>
    <t>"M3.09" 2,1*(1,7+1,66)*2-0,6*2</t>
  </si>
  <si>
    <t>"M3.10" 1*(0,6+2,515)</t>
  </si>
  <si>
    <t>Vápenocementová omítka hladká jednovrstvá vnitřních stěn nanášená ručně</t>
  </si>
  <si>
    <t>Nátěr penetrační na stěnu</t>
  </si>
  <si>
    <t>Montáž obkladů keramických hladkých lepených cementovým flexibilním lepidlem přes 4 do 6 ks/m2</t>
  </si>
  <si>
    <t>0,3*2*(2,12+1,84)</t>
  </si>
  <si>
    <t>Vápenocementová štuková omítka ostění nebo nadpraží</t>
  </si>
  <si>
    <t>0,3*2*(2,15+1,83)</t>
  </si>
  <si>
    <t>Montáž minerálního podhledu s vyjímatelnými panely vel. do 0,36 m2 na zavěšený viditelný rošt</t>
  </si>
  <si>
    <t>Příplatek k montáži minerálního podhledu na stropní konstrukci za šroubování panelu do betonu přes 0,5 do 1,0 m</t>
  </si>
  <si>
    <t>Nátěr penetrační na podlahu</t>
  </si>
  <si>
    <t>Samonivelační stěrka podlah pevnosti 30 MPa tl přes 5 do 8 mm</t>
  </si>
  <si>
    <t>Montáž podlah keramických pro mechanické zatížení lepených cementovým flexibilním lepidlem přes 2 do 4 ks/m2</t>
  </si>
  <si>
    <t>Izolace pod dlažbu nátěrem nebo stěrkou ve dvou vrstvách</t>
  </si>
  <si>
    <t>Čištění vnitřních ploch podlah po provedení malířských prací</t>
  </si>
  <si>
    <t>Čištění budov omytí hladkých podlah</t>
  </si>
  <si>
    <t>SDKpříčky</t>
  </si>
  <si>
    <t>SDK Příčky M3.03 - 3.10</t>
  </si>
  <si>
    <t>viz. Nový stav 3.NP</t>
  </si>
  <si>
    <t>"M3.03-3.04" (3,18*3,27-(0,8*1,97))*2</t>
  </si>
  <si>
    <t>"M3.05-3.06" (3,18*2,9-(0,8*1,97))*2</t>
  </si>
  <si>
    <t>"M3.07-3.10" (3,18*(2,91+3,28+1,66)-(0,8*1,97+0,6*1,97*2))*2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</si>
  <si>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</si>
  <si>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</si>
  <si>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</si>
  <si>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</si>
  <si>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</si>
  <si>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</si>
  <si>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</si>
  <si>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</si>
  <si>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</si>
  <si>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</si>
  <si>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</si>
  <si>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</si>
  <si>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</si>
  <si>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</si>
  <si>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</si>
  <si>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</si>
  <si>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</si>
  <si>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</si>
  <si>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</si>
  <si>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</si>
  <si>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</si>
  <si>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</si>
  <si>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</si>
  <si>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</si>
  <si>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</si>
  <si>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</si>
  <si>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</si>
  <si>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</si>
  <si>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</si>
  <si>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</si>
  <si>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</si>
  <si>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</si>
  <si>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</si>
  <si>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</si>
  <si>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</si>
  <si>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</si>
  <si>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</si>
  <si>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</si>
  <si>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</si>
  <si>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</si>
  <si>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</si>
  <si>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</si>
  <si>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</si>
  <si>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</si>
  <si>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</si>
  <si>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</si>
  <si>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</si>
  <si>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</si>
  <si>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</si>
  <si>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</si>
  <si>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</si>
  <si>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</si>
  <si>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</si>
  <si>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</si>
  <si>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</si>
  <si>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</si>
  <si>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</si>
  <si>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</si>
  <si>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</si>
  <si>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</si>
  <si>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</si>
  <si>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</si>
  <si>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</si>
  <si>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</si>
  <si>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</si>
  <si>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</si>
  <si>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</si>
  <si>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</si>
  <si>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</si>
  <si>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</si>
  <si>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</si>
  <si>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</si>
  <si>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</si>
  <si>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</si>
  <si>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</si>
  <si>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</si>
  <si>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</si>
  <si>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</si>
  <si>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</si>
  <si>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</si>
  <si>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</si>
  <si>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</si>
  <si>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</si>
  <si>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</si>
  <si>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</si>
  <si>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</si>
  <si>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</si>
  <si>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</si>
  <si>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</si>
  <si>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</si>
  <si>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</si>
  <si>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</si>
  <si>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</si>
  <si>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</si>
  <si>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</si>
  <si>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</si>
  <si>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</si>
  <si>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</si>
  <si>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</si>
  <si>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</si>
  <si>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</si>
  <si>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</si>
  <si>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</si>
  <si>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</si>
  <si>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</si>
  <si>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</si>
  <si>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</si>
  <si>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</si>
  <si>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</si>
  <si>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</si>
  <si>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</si>
  <si>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</si>
  <si>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</si>
  <si>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</si>
  <si>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</si>
  <si>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</si>
  <si>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</si>
  <si>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</si>
  <si>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</si>
  <si>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</si>
  <si>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</si>
  <si>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</si>
  <si>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</si>
  <si>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</si>
  <si>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</si>
  <si>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</si>
  <si>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</si>
  <si>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</si>
  <si>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</si>
  <si>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</si>
  <si>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</si>
  <si>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</si>
  <si>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</si>
  <si>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</si>
  <si>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</si>
  <si>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</si>
  <si>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</si>
  <si>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</si>
  <si>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</si>
  <si>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</si>
  <si>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</si>
  <si>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</si>
  <si>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</si>
  <si>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</si>
  <si>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</si>
  <si>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</si>
  <si>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</si>
  <si>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</si>
  <si>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</si>
  <si>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</si>
  <si>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</si>
  <si>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</si>
  <si>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</si>
  <si>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</si>
  <si>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</si>
  <si>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</si>
  <si>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</si>
  <si>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</si>
  <si>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</si>
  <si>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</si>
  <si>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</si>
  <si>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</si>
  <si>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</si>
  <si>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</si>
  <si>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</si>
  <si>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</si>
  <si>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</si>
  <si>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</si>
  <si>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</si>
  <si>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</si>
  <si>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</si>
  <si>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</si>
  <si>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</si>
  <si>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</si>
  <si>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</si>
  <si>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</si>
  <si>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</si>
  <si>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</si>
  <si>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</si>
  <si>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</si>
  <si>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</si>
  <si>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</si>
  <si>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</si>
  <si>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</si>
  <si>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</si>
  <si>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</si>
  <si>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</si>
  <si>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</si>
  <si>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 xml:space="preserve">Sanitární příčky vhodné do suchého prostředí dělící z dřevotřískových desek laminovaných tl. 18 mm </t>
    </r>
    <r>
      <rPr>
        <b/>
        <sz val="9"/>
        <rFont val="Arial CE"/>
        <charset val="238"/>
      </rPr>
      <t>NEOCEŇOVAT TUTO POLOŽKU</t>
    </r>
  </si>
  <si>
    <r>
      <t xml:space="preserve">Sanitární příčky vhodné do suchého prostředí dveře vnitřní do sanitárních příček šířky do 800 mm, výšky do 2 000 mm z dřevotřískových desek laminovaných včetně nerezového kování tl. 18 mm </t>
    </r>
    <r>
      <rPr>
        <b/>
        <sz val="9"/>
        <rFont val="Arial CE"/>
        <charset val="238"/>
      </rPr>
      <t>NEOCEŇOVAT TUTO POLOŽKU</t>
    </r>
  </si>
  <si>
    <r>
      <t xml:space="preserve">Přesun hmot pro dřevostavby stanovený procentní sazbou (%) z ceny vodorovná dopravní vzdálenost do 50 m základní v objektech výšky přes 12 do 24 m </t>
    </r>
    <r>
      <rPr>
        <b/>
        <sz val="9"/>
        <rFont val="Arial CE"/>
        <charset val="238"/>
      </rPr>
      <t>NEOCEŇOVAT TUTO POLOŽKU</t>
    </r>
  </si>
  <si>
    <r>
      <t xml:space="preserve">Příprava podkladu před provedením obkladu nátěr penetrační na stěnu </t>
    </r>
    <r>
      <rPr>
        <b/>
        <sz val="9"/>
        <rFont val="Arial CE"/>
        <charset val="238"/>
      </rPr>
      <t xml:space="preserve">POLOŽKY OPRAVENY </t>
    </r>
  </si>
  <si>
    <r>
      <t>Montáž keramických obkladů stěn lepených cementovým flexibilním lepidlem hladkých přes 4 do 6 ks/m2</t>
    </r>
    <r>
      <rPr>
        <b/>
        <sz val="9"/>
        <rFont val="Arial CE"/>
        <charset val="238"/>
      </rPr>
      <t xml:space="preserve"> POLOŽKY OPRAVENY </t>
    </r>
  </si>
  <si>
    <r>
      <t xml:space="preserve">obklad keramický nemrazuvzdorný povrch hladký/matný tl do 10mm přes 4 do 6ks/m2 </t>
    </r>
    <r>
      <rPr>
        <b/>
        <i/>
        <sz val="9"/>
        <color rgb="FF0000FF"/>
        <rFont val="Arial CE"/>
        <charset val="238"/>
      </rPr>
      <t xml:space="preserve">POLOŽKY OPRAVENY </t>
    </r>
  </si>
  <si>
    <r>
      <t xml:space="preserve">D+M kuchyňské linky </t>
    </r>
    <r>
      <rPr>
        <b/>
        <sz val="10"/>
        <rFont val="Arial CE"/>
        <charset val="238"/>
      </rPr>
      <t>NEOCEŇOVAT TUTO POLOŽKU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</si>
</sst>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9"/>
      <color rgb="FF0000FF"/>
      <name val="Arial CE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0" fillId="0" borderId="0" xfId="0"/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953941211" TargetMode="External"/><Relationship Id="rId117" Type="http://schemas.openxmlformats.org/officeDocument/2006/relationships/hyperlink" Target="https://podminky.urs.cz/item/CS_URS_2025_02/766660729" TargetMode="External"/><Relationship Id="rId21" Type="http://schemas.openxmlformats.org/officeDocument/2006/relationships/hyperlink" Target="https://podminky.urs.cz/item/CS_URS_2025_02/946112213" TargetMode="External"/><Relationship Id="rId42" Type="http://schemas.openxmlformats.org/officeDocument/2006/relationships/hyperlink" Target="https://podminky.urs.cz/item/CS_URS_2025_02/721174006" TargetMode="External"/><Relationship Id="rId47" Type="http://schemas.openxmlformats.org/officeDocument/2006/relationships/hyperlink" Target="https://podminky.urs.cz/item/CS_URS_2025_02/721174063" TargetMode="External"/><Relationship Id="rId63" Type="http://schemas.openxmlformats.org/officeDocument/2006/relationships/hyperlink" Target="https://podminky.urs.cz/item/CS_URS_2025_02/722234263" TargetMode="External"/><Relationship Id="rId68" Type="http://schemas.openxmlformats.org/officeDocument/2006/relationships/hyperlink" Target="https://podminky.urs.cz/item/CS_URS_2025_02/725119125" TargetMode="External"/><Relationship Id="rId84" Type="http://schemas.openxmlformats.org/officeDocument/2006/relationships/hyperlink" Target="https://podminky.urs.cz/item/CS_URS_2025_02/725849411" TargetMode="External"/><Relationship Id="rId89" Type="http://schemas.openxmlformats.org/officeDocument/2006/relationships/hyperlink" Target="https://podminky.urs.cz/item/CS_URS_2025_02/733221102" TargetMode="External"/><Relationship Id="rId112" Type="http://schemas.openxmlformats.org/officeDocument/2006/relationships/hyperlink" Target="https://podminky.urs.cz/item/CS_URS_2025_02/763431201" TargetMode="External"/><Relationship Id="rId133" Type="http://schemas.openxmlformats.org/officeDocument/2006/relationships/hyperlink" Target="https://podminky.urs.cz/item/CS_URS_2025_02/781131241" TargetMode="External"/><Relationship Id="rId138" Type="http://schemas.openxmlformats.org/officeDocument/2006/relationships/hyperlink" Target="https://podminky.urs.cz/item/CS_URS_2025_02/781495115" TargetMode="External"/><Relationship Id="rId154" Type="http://schemas.openxmlformats.org/officeDocument/2006/relationships/hyperlink" Target="https://podminky.urs.cz/item/CS_URS_2025_01/060001000" TargetMode="External"/><Relationship Id="rId16" Type="http://schemas.openxmlformats.org/officeDocument/2006/relationships/hyperlink" Target="https://podminky.urs.cz/item/CS_URS_2025_02/642944121" TargetMode="External"/><Relationship Id="rId107" Type="http://schemas.openxmlformats.org/officeDocument/2006/relationships/hyperlink" Target="https://podminky.urs.cz/item/CS_URS_2025_02/998751202" TargetMode="External"/><Relationship Id="rId11" Type="http://schemas.openxmlformats.org/officeDocument/2006/relationships/hyperlink" Target="https://podminky.urs.cz/item/CS_URS_2025_02/612321141" TargetMode="External"/><Relationship Id="rId32" Type="http://schemas.openxmlformats.org/officeDocument/2006/relationships/hyperlink" Target="https://podminky.urs.cz/item/CS_URS_2025_02/978059541" TargetMode="External"/><Relationship Id="rId37" Type="http://schemas.openxmlformats.org/officeDocument/2006/relationships/hyperlink" Target="https://podminky.urs.cz/item/CS_URS_2025_02/997013501" TargetMode="External"/><Relationship Id="rId53" Type="http://schemas.openxmlformats.org/officeDocument/2006/relationships/hyperlink" Target="https://podminky.urs.cz/item/CS_URS_2025_02/722174002" TargetMode="External"/><Relationship Id="rId58" Type="http://schemas.openxmlformats.org/officeDocument/2006/relationships/hyperlink" Target="https://podminky.urs.cz/item/CS_URS_2025_02/722232072" TargetMode="External"/><Relationship Id="rId74" Type="http://schemas.openxmlformats.org/officeDocument/2006/relationships/hyperlink" Target="https://podminky.urs.cz/item/CS_URS_2025_02/725291652" TargetMode="External"/><Relationship Id="rId79" Type="http://schemas.openxmlformats.org/officeDocument/2006/relationships/hyperlink" Target="https://podminky.urs.cz/item/CS_URS_2025_02/725531101" TargetMode="External"/><Relationship Id="rId102" Type="http://schemas.openxmlformats.org/officeDocument/2006/relationships/hyperlink" Target="https://podminky.urs.cz/item/CS_URS_2025_02/735118110" TargetMode="External"/><Relationship Id="rId123" Type="http://schemas.openxmlformats.org/officeDocument/2006/relationships/hyperlink" Target="https://podminky.urs.cz/item/CS_URS_2025_02/771121011" TargetMode="External"/><Relationship Id="rId128" Type="http://schemas.openxmlformats.org/officeDocument/2006/relationships/hyperlink" Target="https://podminky.urs.cz/item/CS_URS_2025_02/771591115" TargetMode="External"/><Relationship Id="rId144" Type="http://schemas.openxmlformats.org/officeDocument/2006/relationships/hyperlink" Target="https://podminky.urs.cz/item/CS_URS_2025_02/783352101" TargetMode="External"/><Relationship Id="rId149" Type="http://schemas.openxmlformats.org/officeDocument/2006/relationships/hyperlink" Target="https://podminky.urs.cz/item/CS_URS_2025_02/784181101" TargetMode="External"/><Relationship Id="rId5" Type="http://schemas.openxmlformats.org/officeDocument/2006/relationships/hyperlink" Target="https://podminky.urs.cz/item/CS_URS_2025_02/342291112" TargetMode="External"/><Relationship Id="rId90" Type="http://schemas.openxmlformats.org/officeDocument/2006/relationships/hyperlink" Target="https://podminky.urs.cz/item/CS_URS_2025_02/733291101" TargetMode="External"/><Relationship Id="rId95" Type="http://schemas.openxmlformats.org/officeDocument/2006/relationships/hyperlink" Target="https://podminky.urs.cz/item/CS_URS_2025_02/734221684" TargetMode="External"/><Relationship Id="rId22" Type="http://schemas.openxmlformats.org/officeDocument/2006/relationships/hyperlink" Target="https://podminky.urs.cz/item/CS_URS_2025_02/946112813" TargetMode="External"/><Relationship Id="rId27" Type="http://schemas.openxmlformats.org/officeDocument/2006/relationships/hyperlink" Target="https://podminky.urs.cz/item/CS_URS_2025_02/962031133" TargetMode="External"/><Relationship Id="rId43" Type="http://schemas.openxmlformats.org/officeDocument/2006/relationships/hyperlink" Target="https://podminky.urs.cz/item/CS_URS_2025_02/721174042" TargetMode="External"/><Relationship Id="rId48" Type="http://schemas.openxmlformats.org/officeDocument/2006/relationships/hyperlink" Target="https://podminky.urs.cz/item/CS_URS_2025_02/721274103" TargetMode="External"/><Relationship Id="rId64" Type="http://schemas.openxmlformats.org/officeDocument/2006/relationships/hyperlink" Target="https://podminky.urs.cz/item/CS_URS_2025_02/722290215" TargetMode="External"/><Relationship Id="rId69" Type="http://schemas.openxmlformats.org/officeDocument/2006/relationships/hyperlink" Target="https://podminky.urs.cz/item/CS_URS_2025_02/725121525" TargetMode="External"/><Relationship Id="rId113" Type="http://schemas.openxmlformats.org/officeDocument/2006/relationships/hyperlink" Target="https://podminky.urs.cz/item/CS_URS_2025_02/998763202" TargetMode="External"/><Relationship Id="rId118" Type="http://schemas.openxmlformats.org/officeDocument/2006/relationships/hyperlink" Target="https://podminky.urs.cz/item/CS_URS_2025_02/766663911" TargetMode="External"/><Relationship Id="rId134" Type="http://schemas.openxmlformats.org/officeDocument/2006/relationships/hyperlink" Target="https://podminky.urs.cz/item/CS_URS_2025_02/781472214" TargetMode="External"/><Relationship Id="rId139" Type="http://schemas.openxmlformats.org/officeDocument/2006/relationships/hyperlink" Target="https://podminky.urs.cz/item/CS_URS_2025_02/998781203" TargetMode="External"/><Relationship Id="rId80" Type="http://schemas.openxmlformats.org/officeDocument/2006/relationships/hyperlink" Target="https://podminky.urs.cz/item/CS_URS_2025_02/725532318" TargetMode="External"/><Relationship Id="rId85" Type="http://schemas.openxmlformats.org/officeDocument/2006/relationships/hyperlink" Target="https://podminky.urs.cz/item/CS_URS_2025_02/998725203" TargetMode="External"/><Relationship Id="rId150" Type="http://schemas.openxmlformats.org/officeDocument/2006/relationships/hyperlink" Target="https://podminky.urs.cz/item/CS_URS_2025_02/784191003" TargetMode="External"/><Relationship Id="rId155" Type="http://schemas.openxmlformats.org/officeDocument/2006/relationships/hyperlink" Target="https://podminky.urs.cz/item/CS_URS_2025_01/070001000" TargetMode="External"/><Relationship Id="rId12" Type="http://schemas.openxmlformats.org/officeDocument/2006/relationships/hyperlink" Target="https://podminky.urs.cz/item/CS_URS_2025_02/612325302" TargetMode="External"/><Relationship Id="rId17" Type="http://schemas.openxmlformats.org/officeDocument/2006/relationships/hyperlink" Target="https://podminky.urs.cz/item/CS_URS_2025_02/941111122" TargetMode="External"/><Relationship Id="rId25" Type="http://schemas.openxmlformats.org/officeDocument/2006/relationships/hyperlink" Target="https://podminky.urs.cz/item/CS_URS_2025_02/952901111" TargetMode="External"/><Relationship Id="rId33" Type="http://schemas.openxmlformats.org/officeDocument/2006/relationships/hyperlink" Target="https://podminky.urs.cz/item/CS_URS_2025_02/997006012" TargetMode="External"/><Relationship Id="rId38" Type="http://schemas.openxmlformats.org/officeDocument/2006/relationships/hyperlink" Target="https://podminky.urs.cz/item/CS_URS_2025_02/997013509" TargetMode="External"/><Relationship Id="rId46" Type="http://schemas.openxmlformats.org/officeDocument/2006/relationships/hyperlink" Target="https://podminky.urs.cz/item/CS_URS_2025_02/721174045" TargetMode="External"/><Relationship Id="rId59" Type="http://schemas.openxmlformats.org/officeDocument/2006/relationships/hyperlink" Target="https://podminky.urs.cz/item/CS_URS_2025_02/722232073" TargetMode="External"/><Relationship Id="rId67" Type="http://schemas.openxmlformats.org/officeDocument/2006/relationships/hyperlink" Target="https://podminky.urs.cz/item/CS_URS_2025_02/725110811" TargetMode="External"/><Relationship Id="rId103" Type="http://schemas.openxmlformats.org/officeDocument/2006/relationships/hyperlink" Target="https://podminky.urs.cz/item/CS_URS_2025_02/735119140" TargetMode="External"/><Relationship Id="rId108" Type="http://schemas.openxmlformats.org/officeDocument/2006/relationships/hyperlink" Target="https://podminky.urs.cz/item/CS_URS_2025_02/763412112" TargetMode="External"/><Relationship Id="rId116" Type="http://schemas.openxmlformats.org/officeDocument/2006/relationships/hyperlink" Target="https://podminky.urs.cz/item/CS_URS_2025_02/766660720" TargetMode="External"/><Relationship Id="rId124" Type="http://schemas.openxmlformats.org/officeDocument/2006/relationships/hyperlink" Target="https://podminky.urs.cz/item/CS_URS_2025_02/771151023" TargetMode="External"/><Relationship Id="rId129" Type="http://schemas.openxmlformats.org/officeDocument/2006/relationships/hyperlink" Target="https://podminky.urs.cz/item/CS_URS_2025_02/771591264" TargetMode="External"/><Relationship Id="rId137" Type="http://schemas.openxmlformats.org/officeDocument/2006/relationships/hyperlink" Target="https://podminky.urs.cz/item/CS_URS_2025_02/781492251" TargetMode="External"/><Relationship Id="rId20" Type="http://schemas.openxmlformats.org/officeDocument/2006/relationships/hyperlink" Target="https://podminky.urs.cz/item/CS_URS_2025_02/946112113" TargetMode="External"/><Relationship Id="rId41" Type="http://schemas.openxmlformats.org/officeDocument/2006/relationships/hyperlink" Target="https://podminky.urs.cz/item/CS_URS_2025_02/998018003" TargetMode="External"/><Relationship Id="rId54" Type="http://schemas.openxmlformats.org/officeDocument/2006/relationships/hyperlink" Target="https://podminky.urs.cz/item/CS_URS_2025_02/722174003" TargetMode="External"/><Relationship Id="rId62" Type="http://schemas.openxmlformats.org/officeDocument/2006/relationships/hyperlink" Target="https://podminky.urs.cz/item/CS_URS_2025_02/722232221" TargetMode="External"/><Relationship Id="rId70" Type="http://schemas.openxmlformats.org/officeDocument/2006/relationships/hyperlink" Target="https://podminky.urs.cz/item/CS_URS_2025_02/725210821" TargetMode="External"/><Relationship Id="rId75" Type="http://schemas.openxmlformats.org/officeDocument/2006/relationships/hyperlink" Target="https://podminky.urs.cz/item/CS_URS_2025_02/725291653" TargetMode="External"/><Relationship Id="rId83" Type="http://schemas.openxmlformats.org/officeDocument/2006/relationships/hyperlink" Target="https://podminky.urs.cz/item/CS_URS_2025_02/725829131" TargetMode="External"/><Relationship Id="rId88" Type="http://schemas.openxmlformats.org/officeDocument/2006/relationships/hyperlink" Target="https://podminky.urs.cz/item/CS_URS_2025_02/998726213" TargetMode="External"/><Relationship Id="rId91" Type="http://schemas.openxmlformats.org/officeDocument/2006/relationships/hyperlink" Target="https://podminky.urs.cz/item/CS_URS_2025_02/733811231" TargetMode="External"/><Relationship Id="rId96" Type="http://schemas.openxmlformats.org/officeDocument/2006/relationships/hyperlink" Target="https://podminky.urs.cz/item/CS_URS_2025_02/734261233" TargetMode="External"/><Relationship Id="rId111" Type="http://schemas.openxmlformats.org/officeDocument/2006/relationships/hyperlink" Target="https://podminky.urs.cz/item/CS_URS_2025_02/763431071" TargetMode="External"/><Relationship Id="rId132" Type="http://schemas.openxmlformats.org/officeDocument/2006/relationships/hyperlink" Target="https://podminky.urs.cz/item/CS_URS_2025_02/781131112" TargetMode="External"/><Relationship Id="rId140" Type="http://schemas.openxmlformats.org/officeDocument/2006/relationships/hyperlink" Target="https://podminky.urs.cz/item/CS_URS_2025_02/783301311" TargetMode="External"/><Relationship Id="rId145" Type="http://schemas.openxmlformats.org/officeDocument/2006/relationships/hyperlink" Target="https://podminky.urs.cz/item/CS_URS_2025_02/783601321" TargetMode="External"/><Relationship Id="rId153" Type="http://schemas.openxmlformats.org/officeDocument/2006/relationships/hyperlink" Target="https://podminky.urs.cz/item/CS_URS_2025_01/030001000" TargetMode="External"/><Relationship Id="rId1" Type="http://schemas.openxmlformats.org/officeDocument/2006/relationships/hyperlink" Target="https://podminky.urs.cz/item/CS_URS_2025_02/317234410" TargetMode="External"/><Relationship Id="rId6" Type="http://schemas.openxmlformats.org/officeDocument/2006/relationships/hyperlink" Target="https://podminky.urs.cz/item/CS_URS_2025_02/342291131" TargetMode="External"/><Relationship Id="rId15" Type="http://schemas.openxmlformats.org/officeDocument/2006/relationships/hyperlink" Target="https://podminky.urs.cz/item/CS_URS_2025_02/629991012" TargetMode="External"/><Relationship Id="rId23" Type="http://schemas.openxmlformats.org/officeDocument/2006/relationships/hyperlink" Target="https://podminky.urs.cz/item/CS_URS_2025_02/949101112" TargetMode="External"/><Relationship Id="rId28" Type="http://schemas.openxmlformats.org/officeDocument/2006/relationships/hyperlink" Target="https://podminky.urs.cz/item/CS_URS_2025_02/965081213" TargetMode="External"/><Relationship Id="rId36" Type="http://schemas.openxmlformats.org/officeDocument/2006/relationships/hyperlink" Target="https://podminky.urs.cz/item/CS_URS_2025_02/997013322" TargetMode="External"/><Relationship Id="rId49" Type="http://schemas.openxmlformats.org/officeDocument/2006/relationships/hyperlink" Target="https://podminky.urs.cz/item/CS_URS_2025_02/721290111" TargetMode="External"/><Relationship Id="rId57" Type="http://schemas.openxmlformats.org/officeDocument/2006/relationships/hyperlink" Target="https://podminky.urs.cz/item/CS_URS_2025_02/722231203" TargetMode="External"/><Relationship Id="rId106" Type="http://schemas.openxmlformats.org/officeDocument/2006/relationships/hyperlink" Target="https://podminky.urs.cz/item/CS_URS_2025_02/751398032" TargetMode="External"/><Relationship Id="rId114" Type="http://schemas.openxmlformats.org/officeDocument/2006/relationships/hyperlink" Target="https://podminky.urs.cz/item/CS_URS_2025_02/766660001" TargetMode="External"/><Relationship Id="rId119" Type="http://schemas.openxmlformats.org/officeDocument/2006/relationships/hyperlink" Target="https://podminky.urs.cz/item/CS_URS_2025_02/766691914" TargetMode="External"/><Relationship Id="rId127" Type="http://schemas.openxmlformats.org/officeDocument/2006/relationships/hyperlink" Target="https://podminky.urs.cz/item/CS_URS_2025_02/771591112" TargetMode="External"/><Relationship Id="rId10" Type="http://schemas.openxmlformats.org/officeDocument/2006/relationships/hyperlink" Target="https://podminky.urs.cz/item/CS_URS_2025_02/612321121" TargetMode="External"/><Relationship Id="rId31" Type="http://schemas.openxmlformats.org/officeDocument/2006/relationships/hyperlink" Target="https://podminky.urs.cz/item/CS_URS_2025_02/978013191" TargetMode="External"/><Relationship Id="rId44" Type="http://schemas.openxmlformats.org/officeDocument/2006/relationships/hyperlink" Target="https://podminky.urs.cz/item/CS_URS_2025_02/721174043" TargetMode="External"/><Relationship Id="rId52" Type="http://schemas.openxmlformats.org/officeDocument/2006/relationships/hyperlink" Target="https://podminky.urs.cz/item/CS_URS_2025_02/722174001" TargetMode="External"/><Relationship Id="rId60" Type="http://schemas.openxmlformats.org/officeDocument/2006/relationships/hyperlink" Target="https://podminky.urs.cz/item/CS_URS_2025_02/722232074" TargetMode="External"/><Relationship Id="rId65" Type="http://schemas.openxmlformats.org/officeDocument/2006/relationships/hyperlink" Target="https://podminky.urs.cz/item/CS_URS_2025_02/722290234" TargetMode="External"/><Relationship Id="rId73" Type="http://schemas.openxmlformats.org/officeDocument/2006/relationships/hyperlink" Target="https://podminky.urs.cz/item/CS_URS_2025_02/725244907" TargetMode="External"/><Relationship Id="rId78" Type="http://schemas.openxmlformats.org/officeDocument/2006/relationships/hyperlink" Target="https://podminky.urs.cz/item/CS_URS_2025_02/725331111" TargetMode="External"/><Relationship Id="rId81" Type="http://schemas.openxmlformats.org/officeDocument/2006/relationships/hyperlink" Target="https://podminky.urs.cz/item/CS_URS_2025_02/725819401" TargetMode="External"/><Relationship Id="rId86" Type="http://schemas.openxmlformats.org/officeDocument/2006/relationships/hyperlink" Target="https://podminky.urs.cz/item/CS_URS_2025_02/726131041" TargetMode="External"/><Relationship Id="rId94" Type="http://schemas.openxmlformats.org/officeDocument/2006/relationships/hyperlink" Target="https://podminky.urs.cz/item/CS_URS_2025_02/734221423" TargetMode="External"/><Relationship Id="rId99" Type="http://schemas.openxmlformats.org/officeDocument/2006/relationships/hyperlink" Target="https://podminky.urs.cz/item/CS_URS_2025_02/998734203" TargetMode="External"/><Relationship Id="rId101" Type="http://schemas.openxmlformats.org/officeDocument/2006/relationships/hyperlink" Target="https://podminky.urs.cz/item/CS_URS_2025_02/735117110" TargetMode="External"/><Relationship Id="rId122" Type="http://schemas.openxmlformats.org/officeDocument/2006/relationships/hyperlink" Target="https://podminky.urs.cz/item/CS_URS_2025_02/998767203" TargetMode="External"/><Relationship Id="rId130" Type="http://schemas.openxmlformats.org/officeDocument/2006/relationships/hyperlink" Target="https://podminky.urs.cz/item/CS_URS_2025_02/998771203" TargetMode="External"/><Relationship Id="rId135" Type="http://schemas.openxmlformats.org/officeDocument/2006/relationships/hyperlink" Target="https://podminky.urs.cz/item/CS_URS_2025_02/781491021" TargetMode="External"/><Relationship Id="rId143" Type="http://schemas.openxmlformats.org/officeDocument/2006/relationships/hyperlink" Target="https://podminky.urs.cz/item/CS_URS_2025_02/783317101" TargetMode="External"/><Relationship Id="rId148" Type="http://schemas.openxmlformats.org/officeDocument/2006/relationships/hyperlink" Target="https://podminky.urs.cz/item/CS_URS_2025_02/783627117" TargetMode="External"/><Relationship Id="rId151" Type="http://schemas.openxmlformats.org/officeDocument/2006/relationships/hyperlink" Target="https://podminky.urs.cz/item/CS_URS_2025_02/784191007" TargetMode="External"/><Relationship Id="rId156" Type="http://schemas.openxmlformats.org/officeDocument/2006/relationships/drawing" Target="../drawings/drawing2.xml"/><Relationship Id="rId4" Type="http://schemas.openxmlformats.org/officeDocument/2006/relationships/hyperlink" Target="https://podminky.urs.cz/item/CS_URS_2025_02/342291111" TargetMode="External"/><Relationship Id="rId9" Type="http://schemas.openxmlformats.org/officeDocument/2006/relationships/hyperlink" Target="https://podminky.urs.cz/item/CS_URS_2025_02/612131121" TargetMode="External"/><Relationship Id="rId13" Type="http://schemas.openxmlformats.org/officeDocument/2006/relationships/hyperlink" Target="https://podminky.urs.cz/item/CS_URS_2025_02/619995001" TargetMode="External"/><Relationship Id="rId18" Type="http://schemas.openxmlformats.org/officeDocument/2006/relationships/hyperlink" Target="https://podminky.urs.cz/item/CS_URS_2025_02/941111222" TargetMode="External"/><Relationship Id="rId39" Type="http://schemas.openxmlformats.org/officeDocument/2006/relationships/hyperlink" Target="https://podminky.urs.cz/item/CS_URS_2025_02/997013871" TargetMode="External"/><Relationship Id="rId109" Type="http://schemas.openxmlformats.org/officeDocument/2006/relationships/hyperlink" Target="https://podminky.urs.cz/item/CS_URS_2025_02/763412122" TargetMode="External"/><Relationship Id="rId34" Type="http://schemas.openxmlformats.org/officeDocument/2006/relationships/hyperlink" Target="https://podminky.urs.cz/item/CS_URS_2025_02/997013154" TargetMode="External"/><Relationship Id="rId50" Type="http://schemas.openxmlformats.org/officeDocument/2006/relationships/hyperlink" Target="https://podminky.urs.cz/item/CS_URS_2025_02/998721203" TargetMode="External"/><Relationship Id="rId55" Type="http://schemas.openxmlformats.org/officeDocument/2006/relationships/hyperlink" Target="https://podminky.urs.cz/item/CS_URS_2025_02/722231072" TargetMode="External"/><Relationship Id="rId76" Type="http://schemas.openxmlformats.org/officeDocument/2006/relationships/hyperlink" Target="https://podminky.urs.cz/item/CS_URS_2025_02/725291654" TargetMode="External"/><Relationship Id="rId97" Type="http://schemas.openxmlformats.org/officeDocument/2006/relationships/hyperlink" Target="https://podminky.urs.cz/item/CS_URS_2025_02/734261333" TargetMode="External"/><Relationship Id="rId104" Type="http://schemas.openxmlformats.org/officeDocument/2006/relationships/hyperlink" Target="https://podminky.urs.cz/item/CS_URS_2025_02/735164511" TargetMode="External"/><Relationship Id="rId120" Type="http://schemas.openxmlformats.org/officeDocument/2006/relationships/hyperlink" Target="https://podminky.urs.cz/item/CS_URS_2025_02/998766203" TargetMode="External"/><Relationship Id="rId125" Type="http://schemas.openxmlformats.org/officeDocument/2006/relationships/hyperlink" Target="https://podminky.urs.cz/item/CS_URS_2025_02/771474112" TargetMode="External"/><Relationship Id="rId141" Type="http://schemas.openxmlformats.org/officeDocument/2006/relationships/hyperlink" Target="https://podminky.urs.cz/item/CS_URS_2025_02/783314101" TargetMode="External"/><Relationship Id="rId146" Type="http://schemas.openxmlformats.org/officeDocument/2006/relationships/hyperlink" Target="https://podminky.urs.cz/item/CS_URS_2025_02/783601325" TargetMode="External"/><Relationship Id="rId7" Type="http://schemas.openxmlformats.org/officeDocument/2006/relationships/hyperlink" Target="https://podminky.urs.cz/item/CS_URS_2025_02/346272246" TargetMode="External"/><Relationship Id="rId71" Type="http://schemas.openxmlformats.org/officeDocument/2006/relationships/hyperlink" Target="https://podminky.urs.cz/item/CS_URS_2025_02/725211603" TargetMode="External"/><Relationship Id="rId92" Type="http://schemas.openxmlformats.org/officeDocument/2006/relationships/hyperlink" Target="https://podminky.urs.cz/item/CS_URS_2025_02/998733203" TargetMode="External"/><Relationship Id="rId2" Type="http://schemas.openxmlformats.org/officeDocument/2006/relationships/hyperlink" Target="https://podminky.urs.cz/item/CS_URS_2025_02/317944321" TargetMode="External"/><Relationship Id="rId29" Type="http://schemas.openxmlformats.org/officeDocument/2006/relationships/hyperlink" Target="https://podminky.urs.cz/item/CS_URS_2025_02/968072455" TargetMode="External"/><Relationship Id="rId24" Type="http://schemas.openxmlformats.org/officeDocument/2006/relationships/hyperlink" Target="https://podminky.urs.cz/item/CS_URS_2025_02/952902031" TargetMode="External"/><Relationship Id="rId40" Type="http://schemas.openxmlformats.org/officeDocument/2006/relationships/hyperlink" Target="https://podminky.urs.cz/item/CS_URS_2025_02/997131112" TargetMode="External"/><Relationship Id="rId45" Type="http://schemas.openxmlformats.org/officeDocument/2006/relationships/hyperlink" Target="https://podminky.urs.cz/item/CS_URS_2025_02/721174044" TargetMode="External"/><Relationship Id="rId66" Type="http://schemas.openxmlformats.org/officeDocument/2006/relationships/hyperlink" Target="https://podminky.urs.cz/item/CS_URS_2025_02/998722203" TargetMode="External"/><Relationship Id="rId87" Type="http://schemas.openxmlformats.org/officeDocument/2006/relationships/hyperlink" Target="https://podminky.urs.cz/item/CS_URS_2025_02/726131043" TargetMode="External"/><Relationship Id="rId110" Type="http://schemas.openxmlformats.org/officeDocument/2006/relationships/hyperlink" Target="https://podminky.urs.cz/item/CS_URS_2025_02/763431001" TargetMode="External"/><Relationship Id="rId115" Type="http://schemas.openxmlformats.org/officeDocument/2006/relationships/hyperlink" Target="https://podminky.urs.cz/item/CS_URS_2025_02/766660002" TargetMode="External"/><Relationship Id="rId131" Type="http://schemas.openxmlformats.org/officeDocument/2006/relationships/hyperlink" Target="https://podminky.urs.cz/item/CS_URS_2025_02/781121011" TargetMode="External"/><Relationship Id="rId136" Type="http://schemas.openxmlformats.org/officeDocument/2006/relationships/hyperlink" Target="https://podminky.urs.cz/item/CS_URS_2025_02/781492211" TargetMode="External"/><Relationship Id="rId61" Type="http://schemas.openxmlformats.org/officeDocument/2006/relationships/hyperlink" Target="https://podminky.urs.cz/item/CS_URS_2025_02/722232171" TargetMode="External"/><Relationship Id="rId82" Type="http://schemas.openxmlformats.org/officeDocument/2006/relationships/hyperlink" Target="https://podminky.urs.cz/item/CS_URS_2025_02/725829101" TargetMode="External"/><Relationship Id="rId152" Type="http://schemas.openxmlformats.org/officeDocument/2006/relationships/hyperlink" Target="https://podminky.urs.cz/item/CS_URS_2025_02/784211101" TargetMode="External"/><Relationship Id="rId19" Type="http://schemas.openxmlformats.org/officeDocument/2006/relationships/hyperlink" Target="https://podminky.urs.cz/item/CS_URS_2025_02/941111822" TargetMode="External"/><Relationship Id="rId14" Type="http://schemas.openxmlformats.org/officeDocument/2006/relationships/hyperlink" Target="https://podminky.urs.cz/item/CS_URS_2025_02/629991001" TargetMode="External"/><Relationship Id="rId30" Type="http://schemas.openxmlformats.org/officeDocument/2006/relationships/hyperlink" Target="https://podminky.urs.cz/item/CS_URS_2025_02/971033631" TargetMode="External"/><Relationship Id="rId35" Type="http://schemas.openxmlformats.org/officeDocument/2006/relationships/hyperlink" Target="https://podminky.urs.cz/item/CS_URS_2025_02/997013312" TargetMode="External"/><Relationship Id="rId56" Type="http://schemas.openxmlformats.org/officeDocument/2006/relationships/hyperlink" Target="https://podminky.urs.cz/item/CS_URS_2025_02/722231143" TargetMode="External"/><Relationship Id="rId77" Type="http://schemas.openxmlformats.org/officeDocument/2006/relationships/hyperlink" Target="https://podminky.urs.cz/item/CS_URS_2025_02/725311121" TargetMode="External"/><Relationship Id="rId100" Type="http://schemas.openxmlformats.org/officeDocument/2006/relationships/hyperlink" Target="https://podminky.urs.cz/item/CS_URS_2025_02/735111810" TargetMode="External"/><Relationship Id="rId105" Type="http://schemas.openxmlformats.org/officeDocument/2006/relationships/hyperlink" Target="https://podminky.urs.cz/item/CS_URS_2025_02/998735203" TargetMode="External"/><Relationship Id="rId126" Type="http://schemas.openxmlformats.org/officeDocument/2006/relationships/hyperlink" Target="https://podminky.urs.cz/item/CS_URS_2025_02/771574473" TargetMode="External"/><Relationship Id="rId147" Type="http://schemas.openxmlformats.org/officeDocument/2006/relationships/hyperlink" Target="https://podminky.urs.cz/item/CS_URS_2025_02/783624111" TargetMode="External"/><Relationship Id="rId8" Type="http://schemas.openxmlformats.org/officeDocument/2006/relationships/hyperlink" Target="https://podminky.urs.cz/item/CS_URS_2025_02/349231811" TargetMode="External"/><Relationship Id="rId51" Type="http://schemas.openxmlformats.org/officeDocument/2006/relationships/hyperlink" Target="https://podminky.urs.cz/item/CS_URS_2025_02/722160102" TargetMode="External"/><Relationship Id="rId72" Type="http://schemas.openxmlformats.org/officeDocument/2006/relationships/hyperlink" Target="https://podminky.urs.cz/item/CS_URS_2025_02/725241901" TargetMode="External"/><Relationship Id="rId93" Type="http://schemas.openxmlformats.org/officeDocument/2006/relationships/hyperlink" Target="https://podminky.urs.cz/item/CS_URS_2025_02/734211112" TargetMode="External"/><Relationship Id="rId98" Type="http://schemas.openxmlformats.org/officeDocument/2006/relationships/hyperlink" Target="https://podminky.urs.cz/item/CS_URS_2025_02/734291933" TargetMode="External"/><Relationship Id="rId121" Type="http://schemas.openxmlformats.org/officeDocument/2006/relationships/hyperlink" Target="https://podminky.urs.cz/item/CS_URS_2025_02/767995111" TargetMode="External"/><Relationship Id="rId142" Type="http://schemas.openxmlformats.org/officeDocument/2006/relationships/hyperlink" Target="https://podminky.urs.cz/item/CS_URS_2025_02/783315101" TargetMode="External"/><Relationship Id="rId3" Type="http://schemas.openxmlformats.org/officeDocument/2006/relationships/hyperlink" Target="https://podminky.urs.cz/item/CS_URS_2025_02/34227222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98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8" t="s">
        <v>6</v>
      </c>
      <c r="BT2" s="18" t="s">
        <v>7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06" t="s">
        <v>14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R5" s="21"/>
      <c r="BE5" s="303" t="s">
        <v>15</v>
      </c>
      <c r="BS5" s="18" t="s">
        <v>6</v>
      </c>
    </row>
    <row r="6" spans="1:74" ht="36.9" customHeight="1">
      <c r="B6" s="21"/>
      <c r="D6" s="27" t="s">
        <v>16</v>
      </c>
      <c r="K6" s="307" t="s">
        <v>17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R6" s="21"/>
      <c r="BE6" s="304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304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04"/>
      <c r="BS8" s="18" t="s">
        <v>6</v>
      </c>
    </row>
    <row r="9" spans="1:74" ht="14.4" customHeight="1">
      <c r="B9" s="21"/>
      <c r="AR9" s="21"/>
      <c r="BE9" s="304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304"/>
      <c r="BS10" s="18" t="s">
        <v>6</v>
      </c>
    </row>
    <row r="11" spans="1:74" ht="18.45" customHeight="1">
      <c r="B11" s="21"/>
      <c r="E11" s="26" t="s">
        <v>27</v>
      </c>
      <c r="AK11" s="28" t="s">
        <v>28</v>
      </c>
      <c r="AN11" s="26" t="s">
        <v>19</v>
      </c>
      <c r="AR11" s="21"/>
      <c r="BE11" s="304"/>
      <c r="BS11" s="18" t="s">
        <v>6</v>
      </c>
    </row>
    <row r="12" spans="1:74" ht="6.9" customHeight="1">
      <c r="B12" s="21"/>
      <c r="AR12" s="21"/>
      <c r="BE12" s="304"/>
      <c r="BS12" s="18" t="s">
        <v>6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304"/>
      <c r="BS13" s="18" t="s">
        <v>6</v>
      </c>
    </row>
    <row r="14" spans="1:74" ht="13.2">
      <c r="B14" s="21"/>
      <c r="E14" s="308" t="s">
        <v>30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28" t="s">
        <v>28</v>
      </c>
      <c r="AN14" s="30" t="s">
        <v>30</v>
      </c>
      <c r="AR14" s="21"/>
      <c r="BE14" s="304"/>
      <c r="BS14" s="18" t="s">
        <v>6</v>
      </c>
    </row>
    <row r="15" spans="1:74" ht="6.9" customHeight="1">
      <c r="B15" s="21"/>
      <c r="AR15" s="21"/>
      <c r="BE15" s="304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19</v>
      </c>
      <c r="AR16" s="21"/>
      <c r="BE16" s="304"/>
      <c r="BS16" s="18" t="s">
        <v>4</v>
      </c>
    </row>
    <row r="17" spans="2:71" ht="18.45" customHeight="1">
      <c r="B17" s="21"/>
      <c r="E17" s="26" t="s">
        <v>32</v>
      </c>
      <c r="AK17" s="28" t="s">
        <v>28</v>
      </c>
      <c r="AN17" s="26" t="s">
        <v>19</v>
      </c>
      <c r="AR17" s="21"/>
      <c r="BE17" s="304"/>
      <c r="BS17" s="18" t="s">
        <v>33</v>
      </c>
    </row>
    <row r="18" spans="2:71" ht="6.9" customHeight="1">
      <c r="B18" s="21"/>
      <c r="AR18" s="21"/>
      <c r="BE18" s="304"/>
      <c r="BS18" s="18" t="s">
        <v>34</v>
      </c>
    </row>
    <row r="19" spans="2:71" ht="12" customHeight="1">
      <c r="B19" s="21"/>
      <c r="D19" s="28" t="s">
        <v>35</v>
      </c>
      <c r="AK19" s="28" t="s">
        <v>26</v>
      </c>
      <c r="AN19" s="26" t="s">
        <v>36</v>
      </c>
      <c r="AR19" s="21"/>
      <c r="BE19" s="304"/>
      <c r="BS19" s="18" t="s">
        <v>34</v>
      </c>
    </row>
    <row r="20" spans="2:71" ht="18.45" customHeight="1">
      <c r="B20" s="21"/>
      <c r="E20" s="26" t="s">
        <v>37</v>
      </c>
      <c r="AK20" s="28" t="s">
        <v>28</v>
      </c>
      <c r="AN20" s="26" t="s">
        <v>38</v>
      </c>
      <c r="AR20" s="21"/>
      <c r="BE20" s="304"/>
      <c r="BS20" s="18" t="s">
        <v>4</v>
      </c>
    </row>
    <row r="21" spans="2:71" ht="6.9" customHeight="1">
      <c r="B21" s="21"/>
      <c r="AR21" s="21"/>
      <c r="BE21" s="304"/>
    </row>
    <row r="22" spans="2:71" ht="12" customHeight="1">
      <c r="B22" s="21"/>
      <c r="D22" s="28" t="s">
        <v>39</v>
      </c>
      <c r="AR22" s="21"/>
      <c r="BE22" s="304"/>
    </row>
    <row r="23" spans="2:71" ht="47.25" customHeight="1">
      <c r="B23" s="21"/>
      <c r="E23" s="310" t="s">
        <v>40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R23" s="21"/>
      <c r="BE23" s="304"/>
    </row>
    <row r="24" spans="2:71" ht="6.9" customHeight="1">
      <c r="B24" s="21"/>
      <c r="AR24" s="21"/>
      <c r="BE24" s="304"/>
    </row>
    <row r="25" spans="2:7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4"/>
    </row>
    <row r="26" spans="2:71" s="1" customFormat="1" ht="25.95" customHeight="1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1">
        <f>ROUND(AG54,0)</f>
        <v>0</v>
      </c>
      <c r="AL26" s="312"/>
      <c r="AM26" s="312"/>
      <c r="AN26" s="312"/>
      <c r="AO26" s="312"/>
      <c r="AR26" s="33"/>
      <c r="BE26" s="304"/>
    </row>
    <row r="27" spans="2:71" s="1" customFormat="1" ht="6.9" customHeight="1">
      <c r="B27" s="33"/>
      <c r="AR27" s="33"/>
      <c r="BE27" s="304"/>
    </row>
    <row r="28" spans="2:71" s="1" customFormat="1" ht="13.2">
      <c r="B28" s="33"/>
      <c r="L28" s="313" t="s">
        <v>42</v>
      </c>
      <c r="M28" s="313"/>
      <c r="N28" s="313"/>
      <c r="O28" s="313"/>
      <c r="P28" s="313"/>
      <c r="W28" s="313" t="s">
        <v>43</v>
      </c>
      <c r="X28" s="313"/>
      <c r="Y28" s="313"/>
      <c r="Z28" s="313"/>
      <c r="AA28" s="313"/>
      <c r="AB28" s="313"/>
      <c r="AC28" s="313"/>
      <c r="AD28" s="313"/>
      <c r="AE28" s="313"/>
      <c r="AK28" s="313" t="s">
        <v>44</v>
      </c>
      <c r="AL28" s="313"/>
      <c r="AM28" s="313"/>
      <c r="AN28" s="313"/>
      <c r="AO28" s="313"/>
      <c r="AR28" s="33"/>
      <c r="BE28" s="304"/>
    </row>
    <row r="29" spans="2:71" s="2" customFormat="1" ht="14.4" customHeight="1">
      <c r="B29" s="37"/>
      <c r="D29" s="28" t="s">
        <v>45</v>
      </c>
      <c r="F29" s="28" t="s">
        <v>46</v>
      </c>
      <c r="L29" s="298">
        <v>0.21</v>
      </c>
      <c r="M29" s="297"/>
      <c r="N29" s="297"/>
      <c r="O29" s="297"/>
      <c r="P29" s="297"/>
      <c r="W29" s="296">
        <f>ROUND(AZ54, 0)</f>
        <v>0</v>
      </c>
      <c r="X29" s="297"/>
      <c r="Y29" s="297"/>
      <c r="Z29" s="297"/>
      <c r="AA29" s="297"/>
      <c r="AB29" s="297"/>
      <c r="AC29" s="297"/>
      <c r="AD29" s="297"/>
      <c r="AE29" s="297"/>
      <c r="AK29" s="296">
        <f>ROUND(AV54, 0)</f>
        <v>0</v>
      </c>
      <c r="AL29" s="297"/>
      <c r="AM29" s="297"/>
      <c r="AN29" s="297"/>
      <c r="AO29" s="297"/>
      <c r="AR29" s="37"/>
      <c r="BE29" s="305"/>
    </row>
    <row r="30" spans="2:71" s="2" customFormat="1" ht="14.4" customHeight="1">
      <c r="B30" s="37"/>
      <c r="F30" s="28" t="s">
        <v>47</v>
      </c>
      <c r="L30" s="298">
        <v>0.12</v>
      </c>
      <c r="M30" s="297"/>
      <c r="N30" s="297"/>
      <c r="O30" s="297"/>
      <c r="P30" s="297"/>
      <c r="W30" s="296">
        <f>ROUND(BA54, 0)</f>
        <v>0</v>
      </c>
      <c r="X30" s="297"/>
      <c r="Y30" s="297"/>
      <c r="Z30" s="297"/>
      <c r="AA30" s="297"/>
      <c r="AB30" s="297"/>
      <c r="AC30" s="297"/>
      <c r="AD30" s="297"/>
      <c r="AE30" s="297"/>
      <c r="AK30" s="296">
        <f>ROUND(AW54, 0)</f>
        <v>0</v>
      </c>
      <c r="AL30" s="297"/>
      <c r="AM30" s="297"/>
      <c r="AN30" s="297"/>
      <c r="AO30" s="297"/>
      <c r="AR30" s="37"/>
      <c r="BE30" s="305"/>
    </row>
    <row r="31" spans="2:71" s="2" customFormat="1" ht="14.4" hidden="1" customHeight="1">
      <c r="B31" s="37"/>
      <c r="F31" s="28" t="s">
        <v>48</v>
      </c>
      <c r="L31" s="298">
        <v>0.21</v>
      </c>
      <c r="M31" s="297"/>
      <c r="N31" s="297"/>
      <c r="O31" s="297"/>
      <c r="P31" s="297"/>
      <c r="W31" s="296">
        <f>ROUND(BB54, 0)</f>
        <v>0</v>
      </c>
      <c r="X31" s="297"/>
      <c r="Y31" s="297"/>
      <c r="Z31" s="297"/>
      <c r="AA31" s="297"/>
      <c r="AB31" s="297"/>
      <c r="AC31" s="297"/>
      <c r="AD31" s="297"/>
      <c r="AE31" s="297"/>
      <c r="AK31" s="296">
        <v>0</v>
      </c>
      <c r="AL31" s="297"/>
      <c r="AM31" s="297"/>
      <c r="AN31" s="297"/>
      <c r="AO31" s="297"/>
      <c r="AR31" s="37"/>
      <c r="BE31" s="305"/>
    </row>
    <row r="32" spans="2:71" s="2" customFormat="1" ht="14.4" hidden="1" customHeight="1">
      <c r="B32" s="37"/>
      <c r="F32" s="28" t="s">
        <v>49</v>
      </c>
      <c r="L32" s="298">
        <v>0.12</v>
      </c>
      <c r="M32" s="297"/>
      <c r="N32" s="297"/>
      <c r="O32" s="297"/>
      <c r="P32" s="297"/>
      <c r="W32" s="296">
        <f>ROUND(BC54, 0)</f>
        <v>0</v>
      </c>
      <c r="X32" s="297"/>
      <c r="Y32" s="297"/>
      <c r="Z32" s="297"/>
      <c r="AA32" s="297"/>
      <c r="AB32" s="297"/>
      <c r="AC32" s="297"/>
      <c r="AD32" s="297"/>
      <c r="AE32" s="297"/>
      <c r="AK32" s="296">
        <v>0</v>
      </c>
      <c r="AL32" s="297"/>
      <c r="AM32" s="297"/>
      <c r="AN32" s="297"/>
      <c r="AO32" s="297"/>
      <c r="AR32" s="37"/>
      <c r="BE32" s="305"/>
    </row>
    <row r="33" spans="2:44" s="2" customFormat="1" ht="14.4" hidden="1" customHeight="1">
      <c r="B33" s="37"/>
      <c r="F33" s="28" t="s">
        <v>50</v>
      </c>
      <c r="L33" s="298">
        <v>0</v>
      </c>
      <c r="M33" s="297"/>
      <c r="N33" s="297"/>
      <c r="O33" s="297"/>
      <c r="P33" s="297"/>
      <c r="W33" s="296">
        <f>ROUND(BD54, 0)</f>
        <v>0</v>
      </c>
      <c r="X33" s="297"/>
      <c r="Y33" s="297"/>
      <c r="Z33" s="297"/>
      <c r="AA33" s="297"/>
      <c r="AB33" s="297"/>
      <c r="AC33" s="297"/>
      <c r="AD33" s="297"/>
      <c r="AE33" s="297"/>
      <c r="AK33" s="296">
        <v>0</v>
      </c>
      <c r="AL33" s="297"/>
      <c r="AM33" s="297"/>
      <c r="AN33" s="297"/>
      <c r="AO33" s="297"/>
      <c r="AR33" s="37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99" t="s">
        <v>53</v>
      </c>
      <c r="Y35" s="300"/>
      <c r="Z35" s="300"/>
      <c r="AA35" s="300"/>
      <c r="AB35" s="300"/>
      <c r="AC35" s="40"/>
      <c r="AD35" s="40"/>
      <c r="AE35" s="40"/>
      <c r="AF35" s="40"/>
      <c r="AG35" s="40"/>
      <c r="AH35" s="40"/>
      <c r="AI35" s="40"/>
      <c r="AJ35" s="40"/>
      <c r="AK35" s="301">
        <f>SUM(AK26:AK33)</f>
        <v>0</v>
      </c>
      <c r="AL35" s="300"/>
      <c r="AM35" s="300"/>
      <c r="AN35" s="300"/>
      <c r="AO35" s="302"/>
      <c r="AP35" s="38"/>
      <c r="AQ35" s="38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>
      <c r="B42" s="33"/>
      <c r="C42" s="22" t="s">
        <v>54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25-017-00</v>
      </c>
      <c r="AR44" s="46"/>
    </row>
    <row r="45" spans="2:44" s="4" customFormat="1" ht="36.9" customHeight="1">
      <c r="B45" s="47"/>
      <c r="C45" s="48" t="s">
        <v>16</v>
      </c>
      <c r="L45" s="287" t="str">
        <f>K6</f>
        <v>Hořovice - stavební úpravy 3.NP objektu č.p. 640</v>
      </c>
      <c r="M45" s="288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  <c r="AE45" s="288"/>
      <c r="AF45" s="288"/>
      <c r="AG45" s="288"/>
      <c r="AH45" s="288"/>
      <c r="AI45" s="288"/>
      <c r="AJ45" s="288"/>
      <c r="AK45" s="288"/>
      <c r="AL45" s="288"/>
      <c r="AM45" s="288"/>
      <c r="AN45" s="288"/>
      <c r="AO45" s="288"/>
      <c r="AR45" s="47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Hořovice</v>
      </c>
      <c r="AI47" s="28" t="s">
        <v>23</v>
      </c>
      <c r="AM47" s="289" t="str">
        <f>IF(AN8= "","",AN8)</f>
        <v>23. 6. 2025</v>
      </c>
      <c r="AN47" s="289"/>
      <c r="AR47" s="33"/>
    </row>
    <row r="48" spans="2:44" s="1" customFormat="1" ht="6.9" customHeight="1">
      <c r="B48" s="33"/>
      <c r="AR48" s="33"/>
    </row>
    <row r="49" spans="1:91" s="1" customFormat="1" ht="15.15" customHeight="1">
      <c r="B49" s="33"/>
      <c r="C49" s="28" t="s">
        <v>25</v>
      </c>
      <c r="L49" s="3" t="str">
        <f>IF(E11= "","",E11)</f>
        <v>Město Hořovice</v>
      </c>
      <c r="AI49" s="28" t="s">
        <v>31</v>
      </c>
      <c r="AM49" s="290" t="str">
        <f>IF(E17="","",E17)</f>
        <v>Spektra</v>
      </c>
      <c r="AN49" s="291"/>
      <c r="AO49" s="291"/>
      <c r="AP49" s="291"/>
      <c r="AR49" s="33"/>
      <c r="AS49" s="292" t="s">
        <v>55</v>
      </c>
      <c r="AT49" s="293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3"/>
      <c r="C50" s="28" t="s">
        <v>29</v>
      </c>
      <c r="L50" s="3" t="str">
        <f>IF(E14= "Vyplň údaj","",E14)</f>
        <v/>
      </c>
      <c r="AI50" s="28" t="s">
        <v>35</v>
      </c>
      <c r="AM50" s="290" t="str">
        <f>IF(E20="","",E20)</f>
        <v>Ing. Luboš Šustr</v>
      </c>
      <c r="AN50" s="291"/>
      <c r="AO50" s="291"/>
      <c r="AP50" s="291"/>
      <c r="AR50" s="33"/>
      <c r="AS50" s="294"/>
      <c r="AT50" s="295"/>
      <c r="BD50" s="54"/>
    </row>
    <row r="51" spans="1:91" s="1" customFormat="1" ht="10.95" customHeight="1">
      <c r="B51" s="33"/>
      <c r="AR51" s="33"/>
      <c r="AS51" s="294"/>
      <c r="AT51" s="295"/>
      <c r="BD51" s="54"/>
    </row>
    <row r="52" spans="1:91" s="1" customFormat="1" ht="29.25" customHeight="1">
      <c r="B52" s="33"/>
      <c r="C52" s="278" t="s">
        <v>56</v>
      </c>
      <c r="D52" s="279"/>
      <c r="E52" s="279"/>
      <c r="F52" s="279"/>
      <c r="G52" s="279"/>
      <c r="H52" s="55"/>
      <c r="I52" s="280" t="s">
        <v>57</v>
      </c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81" t="s">
        <v>58</v>
      </c>
      <c r="AH52" s="279"/>
      <c r="AI52" s="279"/>
      <c r="AJ52" s="279"/>
      <c r="AK52" s="279"/>
      <c r="AL52" s="279"/>
      <c r="AM52" s="279"/>
      <c r="AN52" s="280" t="s">
        <v>59</v>
      </c>
      <c r="AO52" s="279"/>
      <c r="AP52" s="279"/>
      <c r="AQ52" s="56" t="s">
        <v>60</v>
      </c>
      <c r="AR52" s="33"/>
      <c r="AS52" s="57" t="s">
        <v>61</v>
      </c>
      <c r="AT52" s="58" t="s">
        <v>62</v>
      </c>
      <c r="AU52" s="58" t="s">
        <v>63</v>
      </c>
      <c r="AV52" s="58" t="s">
        <v>64</v>
      </c>
      <c r="AW52" s="58" t="s">
        <v>65</v>
      </c>
      <c r="AX52" s="58" t="s">
        <v>66</v>
      </c>
      <c r="AY52" s="58" t="s">
        <v>67</v>
      </c>
      <c r="AZ52" s="58" t="s">
        <v>68</v>
      </c>
      <c r="BA52" s="58" t="s">
        <v>69</v>
      </c>
      <c r="BB52" s="58" t="s">
        <v>70</v>
      </c>
      <c r="BC52" s="58" t="s">
        <v>71</v>
      </c>
      <c r="BD52" s="59" t="s">
        <v>72</v>
      </c>
    </row>
    <row r="53" spans="1:91" s="1" customFormat="1" ht="10.95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1"/>
      <c r="C54" s="62" t="s">
        <v>73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5">
        <f>ROUND(AG55,0)</f>
        <v>0</v>
      </c>
      <c r="AH54" s="285"/>
      <c r="AI54" s="285"/>
      <c r="AJ54" s="285"/>
      <c r="AK54" s="285"/>
      <c r="AL54" s="285"/>
      <c r="AM54" s="285"/>
      <c r="AN54" s="286">
        <f>SUM(AG54,AT54)</f>
        <v>0</v>
      </c>
      <c r="AO54" s="286"/>
      <c r="AP54" s="286"/>
      <c r="AQ54" s="65" t="s">
        <v>19</v>
      </c>
      <c r="AR54" s="61"/>
      <c r="AS54" s="66">
        <f>ROUND(AS55,0)</f>
        <v>0</v>
      </c>
      <c r="AT54" s="67">
        <f>ROUND(SUM(AV54:AW54),0)</f>
        <v>0</v>
      </c>
      <c r="AU54" s="68">
        <f>ROUND(AU55,5)</f>
        <v>0</v>
      </c>
      <c r="AV54" s="67">
        <f>ROUND(AZ54*L29,0)</f>
        <v>0</v>
      </c>
      <c r="AW54" s="67">
        <f>ROUND(BA54*L30,0)</f>
        <v>0</v>
      </c>
      <c r="AX54" s="67">
        <f>ROUND(BB54*L29,0)</f>
        <v>0</v>
      </c>
      <c r="AY54" s="67">
        <f>ROUND(BC54*L30,0)</f>
        <v>0</v>
      </c>
      <c r="AZ54" s="67">
        <f>ROUND(AZ55,0)</f>
        <v>0</v>
      </c>
      <c r="BA54" s="67">
        <f>ROUND(BA55,0)</f>
        <v>0</v>
      </c>
      <c r="BB54" s="67">
        <f>ROUND(BB55,0)</f>
        <v>0</v>
      </c>
      <c r="BC54" s="67">
        <f>ROUND(BC55,0)</f>
        <v>0</v>
      </c>
      <c r="BD54" s="69">
        <f>ROUND(BD55,0)</f>
        <v>0</v>
      </c>
      <c r="BS54" s="70" t="s">
        <v>74</v>
      </c>
      <c r="BT54" s="70" t="s">
        <v>75</v>
      </c>
      <c r="BU54" s="71" t="s">
        <v>76</v>
      </c>
      <c r="BV54" s="70" t="s">
        <v>77</v>
      </c>
      <c r="BW54" s="70" t="s">
        <v>5</v>
      </c>
      <c r="BX54" s="70" t="s">
        <v>78</v>
      </c>
      <c r="CL54" s="70" t="s">
        <v>19</v>
      </c>
    </row>
    <row r="55" spans="1:91" s="6" customFormat="1" ht="24.75" customHeight="1">
      <c r="A55" s="72" t="s">
        <v>79</v>
      </c>
      <c r="B55" s="73"/>
      <c r="C55" s="74"/>
      <c r="D55" s="284" t="s">
        <v>80</v>
      </c>
      <c r="E55" s="284"/>
      <c r="F55" s="284"/>
      <c r="G55" s="284"/>
      <c r="H55" s="284"/>
      <c r="I55" s="75"/>
      <c r="J55" s="284" t="s">
        <v>81</v>
      </c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/>
      <c r="X55" s="284"/>
      <c r="Y55" s="284"/>
      <c r="Z55" s="284"/>
      <c r="AA55" s="284"/>
      <c r="AB55" s="284"/>
      <c r="AC55" s="284"/>
      <c r="AD55" s="284"/>
      <c r="AE55" s="284"/>
      <c r="AF55" s="284"/>
      <c r="AG55" s="282">
        <f>'25-017-01 - Stavební úpra...'!J30</f>
        <v>0</v>
      </c>
      <c r="AH55" s="283"/>
      <c r="AI55" s="283"/>
      <c r="AJ55" s="283"/>
      <c r="AK55" s="283"/>
      <c r="AL55" s="283"/>
      <c r="AM55" s="283"/>
      <c r="AN55" s="282">
        <f>SUM(AG55,AT55)</f>
        <v>0</v>
      </c>
      <c r="AO55" s="283"/>
      <c r="AP55" s="283"/>
      <c r="AQ55" s="76" t="s">
        <v>82</v>
      </c>
      <c r="AR55" s="73"/>
      <c r="AS55" s="77">
        <v>0</v>
      </c>
      <c r="AT55" s="78">
        <f>ROUND(SUM(AV55:AW55),0)</f>
        <v>0</v>
      </c>
      <c r="AU55" s="79">
        <f>'25-017-01 - Stavební úpra...'!P105</f>
        <v>0</v>
      </c>
      <c r="AV55" s="78">
        <f>'25-017-01 - Stavební úpra...'!J33</f>
        <v>0</v>
      </c>
      <c r="AW55" s="78">
        <f>'25-017-01 - Stavební úpra...'!J34</f>
        <v>0</v>
      </c>
      <c r="AX55" s="78">
        <f>'25-017-01 - Stavební úpra...'!J35</f>
        <v>0</v>
      </c>
      <c r="AY55" s="78">
        <f>'25-017-01 - Stavební úpra...'!J36</f>
        <v>0</v>
      </c>
      <c r="AZ55" s="78">
        <f>'25-017-01 - Stavební úpra...'!F33</f>
        <v>0</v>
      </c>
      <c r="BA55" s="78">
        <f>'25-017-01 - Stavební úpra...'!F34</f>
        <v>0</v>
      </c>
      <c r="BB55" s="78">
        <f>'25-017-01 - Stavební úpra...'!F35</f>
        <v>0</v>
      </c>
      <c r="BC55" s="78">
        <f>'25-017-01 - Stavební úpra...'!F36</f>
        <v>0</v>
      </c>
      <c r="BD55" s="80">
        <f>'25-017-01 - Stavební úpra...'!F37</f>
        <v>0</v>
      </c>
      <c r="BT55" s="81" t="s">
        <v>34</v>
      </c>
      <c r="BV55" s="81" t="s">
        <v>77</v>
      </c>
      <c r="BW55" s="81" t="s">
        <v>83</v>
      </c>
      <c r="BX55" s="81" t="s">
        <v>5</v>
      </c>
      <c r="CL55" s="81" t="s">
        <v>19</v>
      </c>
      <c r="CM55" s="81" t="s">
        <v>84</v>
      </c>
    </row>
    <row r="56" spans="1:91" s="1" customFormat="1" ht="30" customHeight="1">
      <c r="B56" s="33"/>
      <c r="AR56" s="33"/>
    </row>
    <row r="57" spans="1:91" s="1" customFormat="1" ht="6.9" customHeight="1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3"/>
    </row>
  </sheetData>
  <sheetProtection algorithmName="SHA-512" hashValue="JTj4TPlRlllloi3n6S70Vt6g8oYSFOzf699x6NrbWrkO9CnM5mbpmk0/wGIBJB5nOMJqRK8dzrpJeF8u65CQLA==" saltValue="KVUg9FkjCtAzllltLQo8q3gVdbyQfNTF/0V68sLc/2/VcCrgkfTfL28w2ahsiCEk7ROlTCClU4oV2gfhQ2RUa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25-017-01 - Stavební úpr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65"/>
  <sheetViews>
    <sheetView showGridLines="0" tabSelected="1" topLeftCell="A812" workbookViewId="0">
      <selection activeCell="H820" sqref="H820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8" t="s">
        <v>83</v>
      </c>
      <c r="AZ2" s="82" t="s">
        <v>85</v>
      </c>
      <c r="BA2" s="82" t="s">
        <v>86</v>
      </c>
      <c r="BB2" s="82" t="s">
        <v>87</v>
      </c>
      <c r="BC2" s="82" t="s">
        <v>88</v>
      </c>
      <c r="BD2" s="82" t="s">
        <v>89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  <c r="AZ3" s="82" t="s">
        <v>90</v>
      </c>
      <c r="BA3" s="82" t="s">
        <v>91</v>
      </c>
      <c r="BB3" s="82" t="s">
        <v>87</v>
      </c>
      <c r="BC3" s="82" t="s">
        <v>92</v>
      </c>
      <c r="BD3" s="82" t="s">
        <v>89</v>
      </c>
    </row>
    <row r="4" spans="2:56" ht="24.9" customHeight="1">
      <c r="B4" s="21"/>
      <c r="D4" s="22" t="s">
        <v>93</v>
      </c>
      <c r="L4" s="21"/>
      <c r="M4" s="83" t="s">
        <v>10</v>
      </c>
      <c r="AT4" s="18" t="s">
        <v>4</v>
      </c>
      <c r="AZ4" s="82" t="s">
        <v>94</v>
      </c>
      <c r="BA4" s="82" t="s">
        <v>95</v>
      </c>
      <c r="BB4" s="82" t="s">
        <v>87</v>
      </c>
      <c r="BC4" s="82" t="s">
        <v>96</v>
      </c>
      <c r="BD4" s="82" t="s">
        <v>89</v>
      </c>
    </row>
    <row r="5" spans="2:56" ht="6.9" customHeight="1">
      <c r="B5" s="21"/>
      <c r="L5" s="21"/>
      <c r="AZ5" s="82" t="s">
        <v>97</v>
      </c>
      <c r="BA5" s="82" t="s">
        <v>98</v>
      </c>
      <c r="BB5" s="82" t="s">
        <v>87</v>
      </c>
      <c r="BC5" s="82" t="s">
        <v>96</v>
      </c>
      <c r="BD5" s="82" t="s">
        <v>89</v>
      </c>
    </row>
    <row r="6" spans="2:56" ht="12" customHeight="1">
      <c r="B6" s="21"/>
      <c r="D6" s="28" t="s">
        <v>16</v>
      </c>
      <c r="L6" s="21"/>
      <c r="AZ6" s="82" t="s">
        <v>99</v>
      </c>
      <c r="BA6" s="82" t="s">
        <v>100</v>
      </c>
      <c r="BB6" s="82" t="s">
        <v>87</v>
      </c>
      <c r="BC6" s="82" t="s">
        <v>101</v>
      </c>
      <c r="BD6" s="82" t="s">
        <v>89</v>
      </c>
    </row>
    <row r="7" spans="2:56" ht="16.5" customHeight="1">
      <c r="B7" s="21"/>
      <c r="E7" s="315" t="str">
        <f>'Rekapitulace stavby'!K6</f>
        <v>Hořovice - stavební úpravy 3.NP objektu č.p. 640</v>
      </c>
      <c r="F7" s="316"/>
      <c r="G7" s="316"/>
      <c r="H7" s="316"/>
      <c r="L7" s="21"/>
      <c r="AZ7" s="82" t="s">
        <v>102</v>
      </c>
      <c r="BA7" s="82" t="s">
        <v>103</v>
      </c>
      <c r="BB7" s="82" t="s">
        <v>104</v>
      </c>
      <c r="BC7" s="82" t="s">
        <v>105</v>
      </c>
      <c r="BD7" s="82" t="s">
        <v>89</v>
      </c>
    </row>
    <row r="8" spans="2:56" s="1" customFormat="1" ht="12" customHeight="1">
      <c r="B8" s="33"/>
      <c r="D8" s="28" t="s">
        <v>106</v>
      </c>
      <c r="L8" s="33"/>
      <c r="AZ8" s="82" t="s">
        <v>107</v>
      </c>
      <c r="BA8" s="82" t="s">
        <v>108</v>
      </c>
      <c r="BB8" s="82" t="s">
        <v>109</v>
      </c>
      <c r="BC8" s="82" t="s">
        <v>110</v>
      </c>
      <c r="BD8" s="82" t="s">
        <v>89</v>
      </c>
    </row>
    <row r="9" spans="2:56" s="1" customFormat="1" ht="16.5" customHeight="1">
      <c r="B9" s="33"/>
      <c r="E9" s="287" t="s">
        <v>111</v>
      </c>
      <c r="F9" s="314"/>
      <c r="G9" s="314"/>
      <c r="H9" s="314"/>
      <c r="L9" s="33"/>
      <c r="AZ9" s="82" t="s">
        <v>112</v>
      </c>
      <c r="BA9" s="82" t="s">
        <v>113</v>
      </c>
      <c r="BB9" s="82" t="s">
        <v>109</v>
      </c>
      <c r="BC9" s="82" t="s">
        <v>114</v>
      </c>
      <c r="BD9" s="82" t="s">
        <v>89</v>
      </c>
    </row>
    <row r="10" spans="2:56" s="1" customFormat="1">
      <c r="B10" s="33"/>
      <c r="L10" s="33"/>
      <c r="AZ10" s="82" t="s">
        <v>115</v>
      </c>
      <c r="BA10" s="82" t="s">
        <v>116</v>
      </c>
      <c r="BB10" s="82" t="s">
        <v>87</v>
      </c>
      <c r="BC10" s="82" t="s">
        <v>117</v>
      </c>
      <c r="BD10" s="82" t="s">
        <v>89</v>
      </c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  <c r="AZ11" s="82" t="s">
        <v>118</v>
      </c>
      <c r="BA11" s="82" t="s">
        <v>119</v>
      </c>
      <c r="BB11" s="82" t="s">
        <v>87</v>
      </c>
      <c r="BC11" s="82" t="s">
        <v>120</v>
      </c>
      <c r="BD11" s="82" t="s">
        <v>84</v>
      </c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23. 6. 2025</v>
      </c>
      <c r="L12" s="33"/>
    </row>
    <row r="13" spans="2:56" s="1" customFormat="1" ht="10.95" customHeight="1">
      <c r="B13" s="33"/>
      <c r="L13" s="33"/>
    </row>
    <row r="14" spans="2:5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5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5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306"/>
      <c r="G18" s="306"/>
      <c r="H18" s="306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35</v>
      </c>
      <c r="I23" s="28" t="s">
        <v>26</v>
      </c>
      <c r="J23" s="26" t="s">
        <v>36</v>
      </c>
      <c r="L23" s="33"/>
    </row>
    <row r="24" spans="2:12" s="1" customFormat="1" ht="18" customHeight="1">
      <c r="B24" s="33"/>
      <c r="E24" s="26" t="s">
        <v>37</v>
      </c>
      <c r="I24" s="28" t="s">
        <v>28</v>
      </c>
      <c r="J24" s="26" t="s">
        <v>38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16.5" customHeight="1">
      <c r="B27" s="84"/>
      <c r="E27" s="310" t="s">
        <v>19</v>
      </c>
      <c r="F27" s="310"/>
      <c r="G27" s="310"/>
      <c r="H27" s="310"/>
      <c r="L27" s="84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5" t="s">
        <v>41</v>
      </c>
      <c r="J30" s="64">
        <f>ROUND(J105, 0)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3" t="s">
        <v>45</v>
      </c>
      <c r="E33" s="28" t="s">
        <v>46</v>
      </c>
      <c r="F33" s="86">
        <f>ROUND((SUM(BE105:BE1164)),  0)</f>
        <v>0</v>
      </c>
      <c r="I33" s="87">
        <v>0.21</v>
      </c>
      <c r="J33" s="86">
        <f>ROUND(((SUM(BE105:BE1164))*I33),  0)</f>
        <v>0</v>
      </c>
      <c r="L33" s="33"/>
    </row>
    <row r="34" spans="2:12" s="1" customFormat="1" ht="14.4" customHeight="1">
      <c r="B34" s="33"/>
      <c r="E34" s="28" t="s">
        <v>47</v>
      </c>
      <c r="F34" s="86">
        <f>ROUND((SUM(BF105:BF1164)),  0)</f>
        <v>0</v>
      </c>
      <c r="I34" s="87">
        <v>0.12</v>
      </c>
      <c r="J34" s="86">
        <f>ROUND(((SUM(BF105:BF1164))*I34),  0)</f>
        <v>0</v>
      </c>
      <c r="L34" s="33"/>
    </row>
    <row r="35" spans="2:12" s="1" customFormat="1" ht="14.4" hidden="1" customHeight="1">
      <c r="B35" s="33"/>
      <c r="E35" s="28" t="s">
        <v>48</v>
      </c>
      <c r="F35" s="86">
        <f>ROUND((SUM(BG105:BG1164)),  0)</f>
        <v>0</v>
      </c>
      <c r="I35" s="87">
        <v>0.21</v>
      </c>
      <c r="J35" s="86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86">
        <f>ROUND((SUM(BH105:BH1164)),  0)</f>
        <v>0</v>
      </c>
      <c r="I36" s="87">
        <v>0.12</v>
      </c>
      <c r="J36" s="86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86">
        <f>ROUND((SUM(BI105:BI1164)),  0)</f>
        <v>0</v>
      </c>
      <c r="I37" s="87">
        <v>0</v>
      </c>
      <c r="J37" s="86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88"/>
      <c r="D39" s="89" t="s">
        <v>51</v>
      </c>
      <c r="E39" s="55"/>
      <c r="F39" s="55"/>
      <c r="G39" s="90" t="s">
        <v>52</v>
      </c>
      <c r="H39" s="91" t="s">
        <v>53</v>
      </c>
      <c r="I39" s="55"/>
      <c r="J39" s="92">
        <f>SUM(J30:J37)</f>
        <v>0</v>
      </c>
      <c r="K39" s="93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121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Hořovice - stavební úpravy 3.NP objektu č.p. 640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106</v>
      </c>
      <c r="L49" s="33"/>
    </row>
    <row r="50" spans="2:47" s="1" customFormat="1" ht="16.5" customHeight="1">
      <c r="B50" s="33"/>
      <c r="E50" s="287" t="str">
        <f>E9</f>
        <v>25-017-01 - Stavební úpravy sociálního zázemí 3.NP</v>
      </c>
      <c r="F50" s="314"/>
      <c r="G50" s="314"/>
      <c r="H50" s="314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Hořovice</v>
      </c>
      <c r="I52" s="28" t="s">
        <v>23</v>
      </c>
      <c r="J52" s="50" t="str">
        <f>IF(J12="","",J12)</f>
        <v>23. 6. 2025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Město Hořovice</v>
      </c>
      <c r="I54" s="28" t="s">
        <v>31</v>
      </c>
      <c r="J54" s="31" t="str">
        <f>E21</f>
        <v>Spektra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35</v>
      </c>
      <c r="J55" s="31" t="str">
        <f>E24</f>
        <v>Ing. Luboš Šustr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4" t="s">
        <v>122</v>
      </c>
      <c r="D57" s="88"/>
      <c r="E57" s="88"/>
      <c r="F57" s="88"/>
      <c r="G57" s="88"/>
      <c r="H57" s="88"/>
      <c r="I57" s="88"/>
      <c r="J57" s="95" t="s">
        <v>123</v>
      </c>
      <c r="K57" s="88"/>
      <c r="L57" s="33"/>
    </row>
    <row r="58" spans="2:47" s="1" customFormat="1" ht="10.35" customHeight="1">
      <c r="B58" s="33"/>
      <c r="L58" s="33"/>
    </row>
    <row r="59" spans="2:47" s="1" customFormat="1" ht="22.95" customHeight="1">
      <c r="B59" s="33"/>
      <c r="C59" s="96" t="s">
        <v>73</v>
      </c>
      <c r="J59" s="64">
        <f>J105</f>
        <v>0</v>
      </c>
      <c r="L59" s="33"/>
      <c r="AU59" s="18" t="s">
        <v>124</v>
      </c>
    </row>
    <row r="60" spans="2:47" s="8" customFormat="1" ht="24.9" customHeight="1">
      <c r="B60" s="97"/>
      <c r="D60" s="98" t="s">
        <v>125</v>
      </c>
      <c r="E60" s="99"/>
      <c r="F60" s="99"/>
      <c r="G60" s="99"/>
      <c r="H60" s="99"/>
      <c r="I60" s="99"/>
      <c r="J60" s="100">
        <f>J106</f>
        <v>0</v>
      </c>
      <c r="L60" s="97"/>
    </row>
    <row r="61" spans="2:47" s="9" customFormat="1" ht="19.95" customHeight="1">
      <c r="B61" s="101"/>
      <c r="D61" s="102" t="s">
        <v>126</v>
      </c>
      <c r="E61" s="103"/>
      <c r="F61" s="103"/>
      <c r="G61" s="103"/>
      <c r="H61" s="103"/>
      <c r="I61" s="103"/>
      <c r="J61" s="104">
        <f>J107</f>
        <v>0</v>
      </c>
      <c r="L61" s="101"/>
    </row>
    <row r="62" spans="2:47" s="9" customFormat="1" ht="19.95" customHeight="1">
      <c r="B62" s="101"/>
      <c r="D62" s="102" t="s">
        <v>127</v>
      </c>
      <c r="E62" s="103"/>
      <c r="F62" s="103"/>
      <c r="G62" s="103"/>
      <c r="H62" s="103"/>
      <c r="I62" s="103"/>
      <c r="J62" s="104">
        <f>J169</f>
        <v>0</v>
      </c>
      <c r="L62" s="101"/>
    </row>
    <row r="63" spans="2:47" s="9" customFormat="1" ht="19.95" customHeight="1">
      <c r="B63" s="101"/>
      <c r="D63" s="102" t="s">
        <v>128</v>
      </c>
      <c r="E63" s="103"/>
      <c r="F63" s="103"/>
      <c r="G63" s="103"/>
      <c r="H63" s="103"/>
      <c r="I63" s="103"/>
      <c r="J63" s="104">
        <f>J232</f>
        <v>0</v>
      </c>
      <c r="L63" s="101"/>
    </row>
    <row r="64" spans="2:47" s="9" customFormat="1" ht="19.95" customHeight="1">
      <c r="B64" s="101"/>
      <c r="D64" s="102" t="s">
        <v>129</v>
      </c>
      <c r="E64" s="103"/>
      <c r="F64" s="103"/>
      <c r="G64" s="103"/>
      <c r="H64" s="103"/>
      <c r="I64" s="103"/>
      <c r="J64" s="104">
        <f>J355</f>
        <v>0</v>
      </c>
      <c r="L64" s="101"/>
    </row>
    <row r="65" spans="2:12" s="9" customFormat="1" ht="19.95" customHeight="1">
      <c r="B65" s="101"/>
      <c r="D65" s="102" t="s">
        <v>130</v>
      </c>
      <c r="E65" s="103"/>
      <c r="F65" s="103"/>
      <c r="G65" s="103"/>
      <c r="H65" s="103"/>
      <c r="I65" s="103"/>
      <c r="J65" s="104">
        <f>J379</f>
        <v>0</v>
      </c>
      <c r="L65" s="101"/>
    </row>
    <row r="66" spans="2:12" s="8" customFormat="1" ht="24.9" customHeight="1">
      <c r="B66" s="97"/>
      <c r="D66" s="98" t="s">
        <v>131</v>
      </c>
      <c r="E66" s="99"/>
      <c r="F66" s="99"/>
      <c r="G66" s="99"/>
      <c r="H66" s="99"/>
      <c r="I66" s="99"/>
      <c r="J66" s="100">
        <f>J382</f>
        <v>0</v>
      </c>
      <c r="L66" s="97"/>
    </row>
    <row r="67" spans="2:12" s="9" customFormat="1" ht="19.95" customHeight="1">
      <c r="B67" s="101"/>
      <c r="D67" s="102" t="s">
        <v>132</v>
      </c>
      <c r="E67" s="103"/>
      <c r="F67" s="103"/>
      <c r="G67" s="103"/>
      <c r="H67" s="103"/>
      <c r="I67" s="103"/>
      <c r="J67" s="104">
        <f>J383</f>
        <v>0</v>
      </c>
      <c r="L67" s="101"/>
    </row>
    <row r="68" spans="2:12" s="9" customFormat="1" ht="19.95" customHeight="1">
      <c r="B68" s="101"/>
      <c r="D68" s="102" t="s">
        <v>133</v>
      </c>
      <c r="E68" s="103"/>
      <c r="F68" s="103"/>
      <c r="G68" s="103"/>
      <c r="H68" s="103"/>
      <c r="I68" s="103"/>
      <c r="J68" s="104">
        <f>J444</f>
        <v>0</v>
      </c>
      <c r="L68" s="101"/>
    </row>
    <row r="69" spans="2:12" s="9" customFormat="1" ht="19.95" customHeight="1">
      <c r="B69" s="101"/>
      <c r="D69" s="102" t="s">
        <v>134</v>
      </c>
      <c r="E69" s="103"/>
      <c r="F69" s="103"/>
      <c r="G69" s="103"/>
      <c r="H69" s="103"/>
      <c r="I69" s="103"/>
      <c r="J69" s="104">
        <f>J535</f>
        <v>0</v>
      </c>
      <c r="L69" s="101"/>
    </row>
    <row r="70" spans="2:12" s="9" customFormat="1" ht="19.95" customHeight="1">
      <c r="B70" s="101"/>
      <c r="D70" s="102" t="s">
        <v>135</v>
      </c>
      <c r="E70" s="103"/>
      <c r="F70" s="103"/>
      <c r="G70" s="103"/>
      <c r="H70" s="103"/>
      <c r="I70" s="103"/>
      <c r="J70" s="104">
        <f>J665</f>
        <v>0</v>
      </c>
      <c r="L70" s="101"/>
    </row>
    <row r="71" spans="2:12" s="9" customFormat="1" ht="19.95" customHeight="1">
      <c r="B71" s="101"/>
      <c r="D71" s="102" t="s">
        <v>136</v>
      </c>
      <c r="E71" s="103"/>
      <c r="F71" s="103"/>
      <c r="G71" s="103"/>
      <c r="H71" s="103"/>
      <c r="I71" s="103"/>
      <c r="J71" s="104">
        <f>J680</f>
        <v>0</v>
      </c>
      <c r="L71" s="101"/>
    </row>
    <row r="72" spans="2:12" s="9" customFormat="1" ht="19.95" customHeight="1">
      <c r="B72" s="101"/>
      <c r="D72" s="102" t="s">
        <v>137</v>
      </c>
      <c r="E72" s="103"/>
      <c r="F72" s="103"/>
      <c r="G72" s="103"/>
      <c r="H72" s="103"/>
      <c r="I72" s="103"/>
      <c r="J72" s="104">
        <f>J699</f>
        <v>0</v>
      </c>
      <c r="L72" s="101"/>
    </row>
    <row r="73" spans="2:12" s="9" customFormat="1" ht="19.95" customHeight="1">
      <c r="B73" s="101"/>
      <c r="D73" s="102" t="s">
        <v>138</v>
      </c>
      <c r="E73" s="103"/>
      <c r="F73" s="103"/>
      <c r="G73" s="103"/>
      <c r="H73" s="103"/>
      <c r="I73" s="103"/>
      <c r="J73" s="104">
        <f>J754</f>
        <v>0</v>
      </c>
      <c r="L73" s="101"/>
    </row>
    <row r="74" spans="2:12" s="9" customFormat="1" ht="19.95" customHeight="1">
      <c r="B74" s="101"/>
      <c r="D74" s="102" t="s">
        <v>139</v>
      </c>
      <c r="E74" s="103"/>
      <c r="F74" s="103"/>
      <c r="G74" s="103"/>
      <c r="H74" s="103"/>
      <c r="I74" s="103"/>
      <c r="J74" s="104">
        <f>J800</f>
        <v>0</v>
      </c>
      <c r="L74" s="101"/>
    </row>
    <row r="75" spans="2:12" s="9" customFormat="1" ht="19.95" customHeight="1">
      <c r="B75" s="101"/>
      <c r="D75" s="102" t="s">
        <v>140</v>
      </c>
      <c r="E75" s="103"/>
      <c r="F75" s="103"/>
      <c r="G75" s="103"/>
      <c r="H75" s="103"/>
      <c r="I75" s="103"/>
      <c r="J75" s="104">
        <f>J819</f>
        <v>0</v>
      </c>
      <c r="L75" s="101"/>
    </row>
    <row r="76" spans="2:12" s="9" customFormat="1" ht="19.95" customHeight="1">
      <c r="B76" s="101"/>
      <c r="D76" s="102" t="s">
        <v>141</v>
      </c>
      <c r="E76" s="103"/>
      <c r="F76" s="103"/>
      <c r="G76" s="103"/>
      <c r="H76" s="103"/>
      <c r="I76" s="103"/>
      <c r="J76" s="104">
        <f>J853</f>
        <v>0</v>
      </c>
      <c r="L76" s="101"/>
    </row>
    <row r="77" spans="2:12" s="9" customFormat="1" ht="19.95" customHeight="1">
      <c r="B77" s="101"/>
      <c r="D77" s="102" t="s">
        <v>142</v>
      </c>
      <c r="E77" s="103"/>
      <c r="F77" s="103"/>
      <c r="G77" s="103"/>
      <c r="H77" s="103"/>
      <c r="I77" s="103"/>
      <c r="J77" s="104">
        <f>J925</f>
        <v>0</v>
      </c>
      <c r="L77" s="101"/>
    </row>
    <row r="78" spans="2:12" s="9" customFormat="1" ht="19.95" customHeight="1">
      <c r="B78" s="101"/>
      <c r="D78" s="102" t="s">
        <v>143</v>
      </c>
      <c r="E78" s="103"/>
      <c r="F78" s="103"/>
      <c r="G78" s="103"/>
      <c r="H78" s="103"/>
      <c r="I78" s="103"/>
      <c r="J78" s="104">
        <f>J942</f>
        <v>0</v>
      </c>
      <c r="L78" s="101"/>
    </row>
    <row r="79" spans="2:12" s="9" customFormat="1" ht="19.95" customHeight="1">
      <c r="B79" s="101"/>
      <c r="D79" s="102" t="s">
        <v>144</v>
      </c>
      <c r="E79" s="103"/>
      <c r="F79" s="103"/>
      <c r="G79" s="103"/>
      <c r="H79" s="103"/>
      <c r="I79" s="103"/>
      <c r="J79" s="104">
        <f>J990</f>
        <v>0</v>
      </c>
      <c r="L79" s="101"/>
    </row>
    <row r="80" spans="2:12" s="9" customFormat="1" ht="19.95" customHeight="1">
      <c r="B80" s="101"/>
      <c r="D80" s="102" t="s">
        <v>145</v>
      </c>
      <c r="E80" s="103"/>
      <c r="F80" s="103"/>
      <c r="G80" s="103"/>
      <c r="H80" s="103"/>
      <c r="I80" s="103"/>
      <c r="J80" s="104">
        <f>J1054</f>
        <v>0</v>
      </c>
      <c r="L80" s="101"/>
    </row>
    <row r="81" spans="2:12" s="9" customFormat="1" ht="19.95" customHeight="1">
      <c r="B81" s="101"/>
      <c r="D81" s="102" t="s">
        <v>146</v>
      </c>
      <c r="E81" s="103"/>
      <c r="F81" s="103"/>
      <c r="G81" s="103"/>
      <c r="H81" s="103"/>
      <c r="I81" s="103"/>
      <c r="J81" s="104">
        <f>J1117</f>
        <v>0</v>
      </c>
      <c r="L81" s="101"/>
    </row>
    <row r="82" spans="2:12" s="8" customFormat="1" ht="24.9" customHeight="1">
      <c r="B82" s="97"/>
      <c r="D82" s="98" t="s">
        <v>147</v>
      </c>
      <c r="E82" s="99"/>
      <c r="F82" s="99"/>
      <c r="G82" s="99"/>
      <c r="H82" s="99"/>
      <c r="I82" s="99"/>
      <c r="J82" s="100">
        <f>J1143</f>
        <v>0</v>
      </c>
      <c r="L82" s="97"/>
    </row>
    <row r="83" spans="2:12" s="9" customFormat="1" ht="19.95" customHeight="1">
      <c r="B83" s="101"/>
      <c r="D83" s="102" t="s">
        <v>148</v>
      </c>
      <c r="E83" s="103"/>
      <c r="F83" s="103"/>
      <c r="G83" s="103"/>
      <c r="H83" s="103"/>
      <c r="I83" s="103"/>
      <c r="J83" s="104">
        <f>J1144</f>
        <v>0</v>
      </c>
      <c r="L83" s="101"/>
    </row>
    <row r="84" spans="2:12" s="9" customFormat="1" ht="19.95" customHeight="1">
      <c r="B84" s="101"/>
      <c r="D84" s="102" t="s">
        <v>149</v>
      </c>
      <c r="E84" s="103"/>
      <c r="F84" s="103"/>
      <c r="G84" s="103"/>
      <c r="H84" s="103"/>
      <c r="I84" s="103"/>
      <c r="J84" s="104">
        <f>J1151</f>
        <v>0</v>
      </c>
      <c r="L84" s="101"/>
    </row>
    <row r="85" spans="2:12" s="9" customFormat="1" ht="19.95" customHeight="1">
      <c r="B85" s="101"/>
      <c r="D85" s="102" t="s">
        <v>150</v>
      </c>
      <c r="E85" s="103"/>
      <c r="F85" s="103"/>
      <c r="G85" s="103"/>
      <c r="H85" s="103"/>
      <c r="I85" s="103"/>
      <c r="J85" s="104">
        <f>J1158</f>
        <v>0</v>
      </c>
      <c r="L85" s="101"/>
    </row>
    <row r="86" spans="2:12" s="1" customFormat="1" ht="21.75" customHeight="1">
      <c r="B86" s="33"/>
      <c r="L86" s="33"/>
    </row>
    <row r="87" spans="2:12" s="1" customFormat="1" ht="6.9" customHeight="1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3"/>
    </row>
    <row r="91" spans="2:12" s="1" customFormat="1" ht="6.9" customHeight="1"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33"/>
    </row>
    <row r="92" spans="2:12" s="1" customFormat="1" ht="24.9" customHeight="1">
      <c r="B92" s="33"/>
      <c r="C92" s="22" t="s">
        <v>151</v>
      </c>
      <c r="L92" s="33"/>
    </row>
    <row r="93" spans="2:12" s="1" customFormat="1" ht="6.9" customHeight="1">
      <c r="B93" s="33"/>
      <c r="L93" s="33"/>
    </row>
    <row r="94" spans="2:12" s="1" customFormat="1" ht="12" customHeight="1">
      <c r="B94" s="33"/>
      <c r="C94" s="28" t="s">
        <v>16</v>
      </c>
      <c r="L94" s="33"/>
    </row>
    <row r="95" spans="2:12" s="1" customFormat="1" ht="16.5" customHeight="1">
      <c r="B95" s="33"/>
      <c r="E95" s="315" t="str">
        <f>E7</f>
        <v>Hořovice - stavební úpravy 3.NP objektu č.p. 640</v>
      </c>
      <c r="F95" s="316"/>
      <c r="G95" s="316"/>
      <c r="H95" s="316"/>
      <c r="L95" s="33"/>
    </row>
    <row r="96" spans="2:12" s="1" customFormat="1" ht="12" customHeight="1">
      <c r="B96" s="33"/>
      <c r="C96" s="28" t="s">
        <v>106</v>
      </c>
      <c r="L96" s="33"/>
    </row>
    <row r="97" spans="2:65" s="1" customFormat="1" ht="16.5" customHeight="1">
      <c r="B97" s="33"/>
      <c r="E97" s="287" t="str">
        <f>E9</f>
        <v>25-017-01 - Stavební úpravy sociálního zázemí 3.NP</v>
      </c>
      <c r="F97" s="314"/>
      <c r="G97" s="314"/>
      <c r="H97" s="314"/>
      <c r="L97" s="33"/>
    </row>
    <row r="98" spans="2:65" s="1" customFormat="1" ht="6.9" customHeight="1">
      <c r="B98" s="33"/>
      <c r="L98" s="33"/>
    </row>
    <row r="99" spans="2:65" s="1" customFormat="1" ht="12" customHeight="1">
      <c r="B99" s="33"/>
      <c r="C99" s="28" t="s">
        <v>21</v>
      </c>
      <c r="F99" s="26" t="str">
        <f>F12</f>
        <v>Hořovice</v>
      </c>
      <c r="I99" s="28" t="s">
        <v>23</v>
      </c>
      <c r="J99" s="50" t="str">
        <f>IF(J12="","",J12)</f>
        <v>23. 6. 2025</v>
      </c>
      <c r="L99" s="33"/>
    </row>
    <row r="100" spans="2:65" s="1" customFormat="1" ht="6.9" customHeight="1">
      <c r="B100" s="33"/>
      <c r="L100" s="33"/>
    </row>
    <row r="101" spans="2:65" s="1" customFormat="1" ht="15.15" customHeight="1">
      <c r="B101" s="33"/>
      <c r="C101" s="28" t="s">
        <v>25</v>
      </c>
      <c r="F101" s="26" t="str">
        <f>E15</f>
        <v>Město Hořovice</v>
      </c>
      <c r="I101" s="28" t="s">
        <v>31</v>
      </c>
      <c r="J101" s="31" t="str">
        <f>E21</f>
        <v>Spektra</v>
      </c>
      <c r="L101" s="33"/>
    </row>
    <row r="102" spans="2:65" s="1" customFormat="1" ht="15.15" customHeight="1">
      <c r="B102" s="33"/>
      <c r="C102" s="28" t="s">
        <v>29</v>
      </c>
      <c r="F102" s="26" t="str">
        <f>IF(E18="","",E18)</f>
        <v>Vyplň údaj</v>
      </c>
      <c r="I102" s="28" t="s">
        <v>35</v>
      </c>
      <c r="J102" s="31" t="str">
        <f>E24</f>
        <v>Ing. Luboš Šustr</v>
      </c>
      <c r="L102" s="33"/>
    </row>
    <row r="103" spans="2:65" s="1" customFormat="1" ht="10.35" customHeight="1">
      <c r="B103" s="33"/>
      <c r="L103" s="33"/>
    </row>
    <row r="104" spans="2:65" s="10" customFormat="1" ht="29.25" customHeight="1">
      <c r="B104" s="105"/>
      <c r="C104" s="106" t="s">
        <v>152</v>
      </c>
      <c r="D104" s="107" t="s">
        <v>60</v>
      </c>
      <c r="E104" s="107" t="s">
        <v>56</v>
      </c>
      <c r="F104" s="107" t="s">
        <v>57</v>
      </c>
      <c r="G104" s="107" t="s">
        <v>153</v>
      </c>
      <c r="H104" s="107" t="s">
        <v>154</v>
      </c>
      <c r="I104" s="107" t="s">
        <v>155</v>
      </c>
      <c r="J104" s="107" t="s">
        <v>123</v>
      </c>
      <c r="K104" s="108" t="s">
        <v>156</v>
      </c>
      <c r="L104" s="105"/>
      <c r="M104" s="57" t="s">
        <v>19</v>
      </c>
      <c r="N104" s="58" t="s">
        <v>45</v>
      </c>
      <c r="O104" s="58" t="s">
        <v>157</v>
      </c>
      <c r="P104" s="58" t="s">
        <v>158</v>
      </c>
      <c r="Q104" s="58" t="s">
        <v>159</v>
      </c>
      <c r="R104" s="58" t="s">
        <v>160</v>
      </c>
      <c r="S104" s="58" t="s">
        <v>161</v>
      </c>
      <c r="T104" s="59" t="s">
        <v>162</v>
      </c>
    </row>
    <row r="105" spans="2:65" s="1" customFormat="1" ht="22.95" customHeight="1">
      <c r="B105" s="33"/>
      <c r="C105" s="62" t="s">
        <v>163</v>
      </c>
      <c r="J105" s="109">
        <f>BK105</f>
        <v>0</v>
      </c>
      <c r="L105" s="33"/>
      <c r="M105" s="60"/>
      <c r="N105" s="51"/>
      <c r="O105" s="51"/>
      <c r="P105" s="110">
        <f>P106+P382+P1143</f>
        <v>0</v>
      </c>
      <c r="Q105" s="51"/>
      <c r="R105" s="110">
        <f>R106+R382+R1143</f>
        <v>23.045273850000001</v>
      </c>
      <c r="S105" s="51"/>
      <c r="T105" s="111">
        <f>T106+T382+T1143</f>
        <v>36.460106180000004</v>
      </c>
      <c r="AT105" s="18" t="s">
        <v>74</v>
      </c>
      <c r="AU105" s="18" t="s">
        <v>124</v>
      </c>
      <c r="BK105" s="112">
        <f>BK106+BK382+BK1143</f>
        <v>0</v>
      </c>
    </row>
    <row r="106" spans="2:65" s="11" customFormat="1" ht="25.95" customHeight="1">
      <c r="B106" s="113"/>
      <c r="D106" s="114" t="s">
        <v>74</v>
      </c>
      <c r="E106" s="115" t="s">
        <v>164</v>
      </c>
      <c r="F106" s="115" t="s">
        <v>165</v>
      </c>
      <c r="I106" s="116"/>
      <c r="J106" s="117">
        <f>BK106</f>
        <v>0</v>
      </c>
      <c r="L106" s="113"/>
      <c r="M106" s="118"/>
      <c r="P106" s="119">
        <f>P107+P169+P232+P355+P379</f>
        <v>0</v>
      </c>
      <c r="R106" s="119">
        <f>R107+R169+R232+R355+R379</f>
        <v>15.2599164</v>
      </c>
      <c r="T106" s="120">
        <f>T107+T169+T232+T355+T379</f>
        <v>35.529282180000003</v>
      </c>
      <c r="AR106" s="114" t="s">
        <v>34</v>
      </c>
      <c r="AT106" s="121" t="s">
        <v>74</v>
      </c>
      <c r="AU106" s="121" t="s">
        <v>75</v>
      </c>
      <c r="AY106" s="114" t="s">
        <v>166</v>
      </c>
      <c r="BK106" s="122">
        <f>BK107+BK169+BK232+BK355+BK379</f>
        <v>0</v>
      </c>
    </row>
    <row r="107" spans="2:65" s="11" customFormat="1" ht="22.95" customHeight="1">
      <c r="B107" s="113"/>
      <c r="D107" s="114" t="s">
        <v>74</v>
      </c>
      <c r="E107" s="123" t="s">
        <v>89</v>
      </c>
      <c r="F107" s="123" t="s">
        <v>167</v>
      </c>
      <c r="I107" s="116"/>
      <c r="J107" s="124">
        <f>BK107</f>
        <v>0</v>
      </c>
      <c r="L107" s="113"/>
      <c r="M107" s="118"/>
      <c r="P107" s="119">
        <f>SUM(P108:P168)</f>
        <v>0</v>
      </c>
      <c r="R107" s="119">
        <f>SUM(R108:R168)</f>
        <v>10.22403134</v>
      </c>
      <c r="T107" s="120">
        <f>SUM(T108:T168)</f>
        <v>0</v>
      </c>
      <c r="AR107" s="114" t="s">
        <v>34</v>
      </c>
      <c r="AT107" s="121" t="s">
        <v>74</v>
      </c>
      <c r="AU107" s="121" t="s">
        <v>34</v>
      </c>
      <c r="AY107" s="114" t="s">
        <v>166</v>
      </c>
      <c r="BK107" s="122">
        <f>SUM(BK108:BK168)</f>
        <v>0</v>
      </c>
    </row>
    <row r="108" spans="2:65" s="1" customFormat="1" ht="16.5" customHeight="1">
      <c r="B108" s="33"/>
      <c r="C108" s="125" t="s">
        <v>34</v>
      </c>
      <c r="D108" s="125" t="s">
        <v>168</v>
      </c>
      <c r="E108" s="126" t="s">
        <v>169</v>
      </c>
      <c r="F108" s="127" t="s">
        <v>170</v>
      </c>
      <c r="G108" s="128" t="s">
        <v>171</v>
      </c>
      <c r="H108" s="129">
        <v>1.4E-2</v>
      </c>
      <c r="I108" s="130"/>
      <c r="J108" s="131">
        <f>ROUND(I108*H108,2)</f>
        <v>0</v>
      </c>
      <c r="K108" s="127" t="s">
        <v>172</v>
      </c>
      <c r="L108" s="33"/>
      <c r="M108" s="132" t="s">
        <v>19</v>
      </c>
      <c r="N108" s="133" t="s">
        <v>46</v>
      </c>
      <c r="P108" s="134">
        <f>O108*H108</f>
        <v>0</v>
      </c>
      <c r="Q108" s="134">
        <v>1.94302</v>
      </c>
      <c r="R108" s="134">
        <f>Q108*H108</f>
        <v>2.7202279999999999E-2</v>
      </c>
      <c r="S108" s="134">
        <v>0</v>
      </c>
      <c r="T108" s="135">
        <f>S108*H108</f>
        <v>0</v>
      </c>
      <c r="AR108" s="136" t="s">
        <v>173</v>
      </c>
      <c r="AT108" s="136" t="s">
        <v>168</v>
      </c>
      <c r="AU108" s="136" t="s">
        <v>84</v>
      </c>
      <c r="AY108" s="18" t="s">
        <v>166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8" t="s">
        <v>34</v>
      </c>
      <c r="BK108" s="137">
        <f>ROUND(I108*H108,2)</f>
        <v>0</v>
      </c>
      <c r="BL108" s="18" t="s">
        <v>173</v>
      </c>
      <c r="BM108" s="136" t="s">
        <v>174</v>
      </c>
    </row>
    <row r="109" spans="2:65" s="1" customFormat="1">
      <c r="B109" s="33"/>
      <c r="D109" s="138" t="s">
        <v>175</v>
      </c>
      <c r="F109" s="139" t="s">
        <v>176</v>
      </c>
      <c r="I109" s="140"/>
      <c r="L109" s="33"/>
      <c r="M109" s="141"/>
      <c r="T109" s="54"/>
      <c r="AT109" s="18" t="s">
        <v>175</v>
      </c>
      <c r="AU109" s="18" t="s">
        <v>84</v>
      </c>
    </row>
    <row r="110" spans="2:65" s="12" customFormat="1">
      <c r="B110" s="142"/>
      <c r="D110" s="143" t="s">
        <v>177</v>
      </c>
      <c r="E110" s="144" t="s">
        <v>19</v>
      </c>
      <c r="F110" s="145" t="s">
        <v>178</v>
      </c>
      <c r="H110" s="146">
        <v>1.4E-2</v>
      </c>
      <c r="I110" s="147"/>
      <c r="L110" s="142"/>
      <c r="M110" s="148"/>
      <c r="T110" s="149"/>
      <c r="AT110" s="144" t="s">
        <v>177</v>
      </c>
      <c r="AU110" s="144" t="s">
        <v>84</v>
      </c>
      <c r="AV110" s="12" t="s">
        <v>84</v>
      </c>
      <c r="AW110" s="12" t="s">
        <v>33</v>
      </c>
      <c r="AX110" s="12" t="s">
        <v>75</v>
      </c>
      <c r="AY110" s="144" t="s">
        <v>166</v>
      </c>
    </row>
    <row r="111" spans="2:65" s="13" customFormat="1">
      <c r="B111" s="150"/>
      <c r="D111" s="143" t="s">
        <v>177</v>
      </c>
      <c r="E111" s="151" t="s">
        <v>19</v>
      </c>
      <c r="F111" s="152" t="s">
        <v>179</v>
      </c>
      <c r="H111" s="153">
        <v>1.4E-2</v>
      </c>
      <c r="I111" s="154"/>
      <c r="L111" s="150"/>
      <c r="M111" s="155"/>
      <c r="T111" s="156"/>
      <c r="AT111" s="151" t="s">
        <v>177</v>
      </c>
      <c r="AU111" s="151" t="s">
        <v>84</v>
      </c>
      <c r="AV111" s="13" t="s">
        <v>89</v>
      </c>
      <c r="AW111" s="13" t="s">
        <v>33</v>
      </c>
      <c r="AX111" s="13" t="s">
        <v>75</v>
      </c>
      <c r="AY111" s="151" t="s">
        <v>166</v>
      </c>
    </row>
    <row r="112" spans="2:65" s="14" customFormat="1">
      <c r="B112" s="157"/>
      <c r="D112" s="143" t="s">
        <v>177</v>
      </c>
      <c r="E112" s="158" t="s">
        <v>19</v>
      </c>
      <c r="F112" s="159" t="s">
        <v>180</v>
      </c>
      <c r="H112" s="160">
        <v>1.4E-2</v>
      </c>
      <c r="I112" s="161"/>
      <c r="L112" s="157"/>
      <c r="M112" s="162"/>
      <c r="T112" s="163"/>
      <c r="AT112" s="158" t="s">
        <v>177</v>
      </c>
      <c r="AU112" s="158" t="s">
        <v>84</v>
      </c>
      <c r="AV112" s="14" t="s">
        <v>173</v>
      </c>
      <c r="AW112" s="14" t="s">
        <v>33</v>
      </c>
      <c r="AX112" s="14" t="s">
        <v>34</v>
      </c>
      <c r="AY112" s="158" t="s">
        <v>166</v>
      </c>
    </row>
    <row r="113" spans="2:65" s="1" customFormat="1" ht="21.75" customHeight="1">
      <c r="B113" s="33"/>
      <c r="C113" s="125" t="s">
        <v>84</v>
      </c>
      <c r="D113" s="125" t="s">
        <v>168</v>
      </c>
      <c r="E113" s="126" t="s">
        <v>181</v>
      </c>
      <c r="F113" s="127" t="s">
        <v>182</v>
      </c>
      <c r="G113" s="128" t="s">
        <v>183</v>
      </c>
      <c r="H113" s="129">
        <v>0.01</v>
      </c>
      <c r="I113" s="130"/>
      <c r="J113" s="131">
        <f>ROUND(I113*H113,2)</f>
        <v>0</v>
      </c>
      <c r="K113" s="127" t="s">
        <v>172</v>
      </c>
      <c r="L113" s="33"/>
      <c r="M113" s="132" t="s">
        <v>19</v>
      </c>
      <c r="N113" s="133" t="s">
        <v>46</v>
      </c>
      <c r="P113" s="134">
        <f>O113*H113</f>
        <v>0</v>
      </c>
      <c r="Q113" s="134">
        <v>1.0900000000000001</v>
      </c>
      <c r="R113" s="134">
        <f>Q113*H113</f>
        <v>1.0900000000000002E-2</v>
      </c>
      <c r="S113" s="134">
        <v>0</v>
      </c>
      <c r="T113" s="135">
        <f>S113*H113</f>
        <v>0</v>
      </c>
      <c r="AR113" s="136" t="s">
        <v>173</v>
      </c>
      <c r="AT113" s="136" t="s">
        <v>168</v>
      </c>
      <c r="AU113" s="136" t="s">
        <v>84</v>
      </c>
      <c r="AY113" s="18" t="s">
        <v>166</v>
      </c>
      <c r="BE113" s="137">
        <f>IF(N113="základní",J113,0)</f>
        <v>0</v>
      </c>
      <c r="BF113" s="137">
        <f>IF(N113="snížená",J113,0)</f>
        <v>0</v>
      </c>
      <c r="BG113" s="137">
        <f>IF(N113="zákl. přenesená",J113,0)</f>
        <v>0</v>
      </c>
      <c r="BH113" s="137">
        <f>IF(N113="sníž. přenesená",J113,0)</f>
        <v>0</v>
      </c>
      <c r="BI113" s="137">
        <f>IF(N113="nulová",J113,0)</f>
        <v>0</v>
      </c>
      <c r="BJ113" s="18" t="s">
        <v>34</v>
      </c>
      <c r="BK113" s="137">
        <f>ROUND(I113*H113,2)</f>
        <v>0</v>
      </c>
      <c r="BL113" s="18" t="s">
        <v>173</v>
      </c>
      <c r="BM113" s="136" t="s">
        <v>184</v>
      </c>
    </row>
    <row r="114" spans="2:65" s="1" customFormat="1">
      <c r="B114" s="33"/>
      <c r="D114" s="138" t="s">
        <v>175</v>
      </c>
      <c r="F114" s="139" t="s">
        <v>185</v>
      </c>
      <c r="I114" s="140"/>
      <c r="L114" s="33"/>
      <c r="M114" s="141"/>
      <c r="T114" s="54"/>
      <c r="AT114" s="18" t="s">
        <v>175</v>
      </c>
      <c r="AU114" s="18" t="s">
        <v>84</v>
      </c>
    </row>
    <row r="115" spans="2:65" s="12" customFormat="1">
      <c r="B115" s="142"/>
      <c r="D115" s="143" t="s">
        <v>177</v>
      </c>
      <c r="E115" s="144" t="s">
        <v>19</v>
      </c>
      <c r="F115" s="145" t="s">
        <v>186</v>
      </c>
      <c r="H115" s="146">
        <v>0.01</v>
      </c>
      <c r="I115" s="147"/>
      <c r="L115" s="142"/>
      <c r="M115" s="148"/>
      <c r="T115" s="149"/>
      <c r="AT115" s="144" t="s">
        <v>177</v>
      </c>
      <c r="AU115" s="144" t="s">
        <v>84</v>
      </c>
      <c r="AV115" s="12" t="s">
        <v>84</v>
      </c>
      <c r="AW115" s="12" t="s">
        <v>33</v>
      </c>
      <c r="AX115" s="12" t="s">
        <v>75</v>
      </c>
      <c r="AY115" s="144" t="s">
        <v>166</v>
      </c>
    </row>
    <row r="116" spans="2:65" s="13" customFormat="1">
      <c r="B116" s="150"/>
      <c r="D116" s="143" t="s">
        <v>177</v>
      </c>
      <c r="E116" s="151" t="s">
        <v>19</v>
      </c>
      <c r="F116" s="152" t="s">
        <v>179</v>
      </c>
      <c r="H116" s="153">
        <v>0.01</v>
      </c>
      <c r="I116" s="154"/>
      <c r="L116" s="150"/>
      <c r="M116" s="155"/>
      <c r="T116" s="156"/>
      <c r="AT116" s="151" t="s">
        <v>177</v>
      </c>
      <c r="AU116" s="151" t="s">
        <v>84</v>
      </c>
      <c r="AV116" s="13" t="s">
        <v>89</v>
      </c>
      <c r="AW116" s="13" t="s">
        <v>33</v>
      </c>
      <c r="AX116" s="13" t="s">
        <v>75</v>
      </c>
      <c r="AY116" s="151" t="s">
        <v>166</v>
      </c>
    </row>
    <row r="117" spans="2:65" s="14" customFormat="1">
      <c r="B117" s="157"/>
      <c r="D117" s="143" t="s">
        <v>177</v>
      </c>
      <c r="E117" s="158" t="s">
        <v>19</v>
      </c>
      <c r="F117" s="159" t="s">
        <v>180</v>
      </c>
      <c r="H117" s="160">
        <v>0.01</v>
      </c>
      <c r="I117" s="161"/>
      <c r="L117" s="157"/>
      <c r="M117" s="162"/>
      <c r="T117" s="163"/>
      <c r="AT117" s="158" t="s">
        <v>177</v>
      </c>
      <c r="AU117" s="158" t="s">
        <v>84</v>
      </c>
      <c r="AV117" s="14" t="s">
        <v>173</v>
      </c>
      <c r="AW117" s="14" t="s">
        <v>33</v>
      </c>
      <c r="AX117" s="14" t="s">
        <v>34</v>
      </c>
      <c r="AY117" s="158" t="s">
        <v>166</v>
      </c>
    </row>
    <row r="118" spans="2:65" s="1" customFormat="1" ht="24.15" customHeight="1">
      <c r="B118" s="33"/>
      <c r="C118" s="125" t="s">
        <v>89</v>
      </c>
      <c r="D118" s="125" t="s">
        <v>168</v>
      </c>
      <c r="E118" s="126" t="s">
        <v>187</v>
      </c>
      <c r="F118" s="127" t="s">
        <v>188</v>
      </c>
      <c r="G118" s="128" t="s">
        <v>87</v>
      </c>
      <c r="H118" s="129">
        <v>73.171999999999997</v>
      </c>
      <c r="I118" s="130"/>
      <c r="J118" s="131">
        <f>ROUND(I118*H118,2)</f>
        <v>0</v>
      </c>
      <c r="K118" s="127" t="s">
        <v>172</v>
      </c>
      <c r="L118" s="33"/>
      <c r="M118" s="132" t="s">
        <v>19</v>
      </c>
      <c r="N118" s="133" t="s">
        <v>46</v>
      </c>
      <c r="P118" s="134">
        <f>O118*H118</f>
        <v>0</v>
      </c>
      <c r="Q118" s="134">
        <v>6.1719999999999997E-2</v>
      </c>
      <c r="R118" s="134">
        <f>Q118*H118</f>
        <v>4.5161758399999998</v>
      </c>
      <c r="S118" s="134">
        <v>0</v>
      </c>
      <c r="T118" s="135">
        <f>S118*H118</f>
        <v>0</v>
      </c>
      <c r="AR118" s="136" t="s">
        <v>173</v>
      </c>
      <c r="AT118" s="136" t="s">
        <v>168</v>
      </c>
      <c r="AU118" s="136" t="s">
        <v>84</v>
      </c>
      <c r="AY118" s="18" t="s">
        <v>166</v>
      </c>
      <c r="BE118" s="137">
        <f>IF(N118="základní",J118,0)</f>
        <v>0</v>
      </c>
      <c r="BF118" s="137">
        <f>IF(N118="snížená",J118,0)</f>
        <v>0</v>
      </c>
      <c r="BG118" s="137">
        <f>IF(N118="zákl. přenesená",J118,0)</f>
        <v>0</v>
      </c>
      <c r="BH118" s="137">
        <f>IF(N118="sníž. přenesená",J118,0)</f>
        <v>0</v>
      </c>
      <c r="BI118" s="137">
        <f>IF(N118="nulová",J118,0)</f>
        <v>0</v>
      </c>
      <c r="BJ118" s="18" t="s">
        <v>34</v>
      </c>
      <c r="BK118" s="137">
        <f>ROUND(I118*H118,2)</f>
        <v>0</v>
      </c>
      <c r="BL118" s="18" t="s">
        <v>173</v>
      </c>
      <c r="BM118" s="136" t="s">
        <v>189</v>
      </c>
    </row>
    <row r="119" spans="2:65" s="1" customFormat="1">
      <c r="B119" s="33"/>
      <c r="D119" s="138" t="s">
        <v>175</v>
      </c>
      <c r="F119" s="139" t="s">
        <v>190</v>
      </c>
      <c r="I119" s="140"/>
      <c r="L119" s="33"/>
      <c r="M119" s="141"/>
      <c r="T119" s="54"/>
      <c r="AT119" s="18" t="s">
        <v>175</v>
      </c>
      <c r="AU119" s="18" t="s">
        <v>84</v>
      </c>
    </row>
    <row r="120" spans="2:65" s="12" customFormat="1">
      <c r="B120" s="142"/>
      <c r="D120" s="143" t="s">
        <v>177</v>
      </c>
      <c r="E120" s="144" t="s">
        <v>19</v>
      </c>
      <c r="F120" s="145" t="s">
        <v>191</v>
      </c>
      <c r="H120" s="146">
        <v>35.68</v>
      </c>
      <c r="I120" s="147"/>
      <c r="L120" s="142"/>
      <c r="M120" s="148"/>
      <c r="T120" s="149"/>
      <c r="AT120" s="144" t="s">
        <v>177</v>
      </c>
      <c r="AU120" s="144" t="s">
        <v>84</v>
      </c>
      <c r="AV120" s="12" t="s">
        <v>84</v>
      </c>
      <c r="AW120" s="12" t="s">
        <v>33</v>
      </c>
      <c r="AX120" s="12" t="s">
        <v>75</v>
      </c>
      <c r="AY120" s="144" t="s">
        <v>166</v>
      </c>
    </row>
    <row r="121" spans="2:65" s="13" customFormat="1">
      <c r="B121" s="150"/>
      <c r="D121" s="143" t="s">
        <v>177</v>
      </c>
      <c r="E121" s="151" t="s">
        <v>19</v>
      </c>
      <c r="F121" s="152" t="s">
        <v>179</v>
      </c>
      <c r="H121" s="153">
        <v>35.68</v>
      </c>
      <c r="I121" s="154"/>
      <c r="L121" s="150"/>
      <c r="M121" s="155"/>
      <c r="T121" s="156"/>
      <c r="AT121" s="151" t="s">
        <v>177</v>
      </c>
      <c r="AU121" s="151" t="s">
        <v>84</v>
      </c>
      <c r="AV121" s="13" t="s">
        <v>89</v>
      </c>
      <c r="AW121" s="13" t="s">
        <v>33</v>
      </c>
      <c r="AX121" s="13" t="s">
        <v>75</v>
      </c>
      <c r="AY121" s="151" t="s">
        <v>166</v>
      </c>
    </row>
    <row r="122" spans="2:65" s="15" customFormat="1">
      <c r="B122" s="164"/>
      <c r="D122" s="143" t="s">
        <v>177</v>
      </c>
      <c r="E122" s="165" t="s">
        <v>19</v>
      </c>
      <c r="F122" s="166" t="s">
        <v>192</v>
      </c>
      <c r="H122" s="165" t="s">
        <v>19</v>
      </c>
      <c r="I122" s="167"/>
      <c r="L122" s="164"/>
      <c r="M122" s="168"/>
      <c r="T122" s="169"/>
      <c r="AT122" s="165" t="s">
        <v>177</v>
      </c>
      <c r="AU122" s="165" t="s">
        <v>84</v>
      </c>
      <c r="AV122" s="15" t="s">
        <v>34</v>
      </c>
      <c r="AW122" s="15" t="s">
        <v>33</v>
      </c>
      <c r="AX122" s="15" t="s">
        <v>75</v>
      </c>
      <c r="AY122" s="165" t="s">
        <v>166</v>
      </c>
    </row>
    <row r="123" spans="2:65" s="15" customFormat="1">
      <c r="B123" s="164"/>
      <c r="D123" s="143" t="s">
        <v>177</v>
      </c>
      <c r="E123" s="165" t="s">
        <v>19</v>
      </c>
      <c r="F123" s="166" t="s">
        <v>193</v>
      </c>
      <c r="H123" s="165" t="s">
        <v>19</v>
      </c>
      <c r="I123" s="167"/>
      <c r="L123" s="164"/>
      <c r="M123" s="168"/>
      <c r="T123" s="169"/>
      <c r="AT123" s="165" t="s">
        <v>177</v>
      </c>
      <c r="AU123" s="165" t="s">
        <v>84</v>
      </c>
      <c r="AV123" s="15" t="s">
        <v>34</v>
      </c>
      <c r="AW123" s="15" t="s">
        <v>33</v>
      </c>
      <c r="AX123" s="15" t="s">
        <v>75</v>
      </c>
      <c r="AY123" s="165" t="s">
        <v>166</v>
      </c>
    </row>
    <row r="124" spans="2:65" s="12" customFormat="1">
      <c r="B124" s="142"/>
      <c r="D124" s="143" t="s">
        <v>177</v>
      </c>
      <c r="E124" s="144" t="s">
        <v>19</v>
      </c>
      <c r="F124" s="145" t="s">
        <v>194</v>
      </c>
      <c r="H124" s="146">
        <v>8.8230000000000004</v>
      </c>
      <c r="I124" s="147"/>
      <c r="L124" s="142"/>
      <c r="M124" s="148"/>
      <c r="T124" s="149"/>
      <c r="AT124" s="144" t="s">
        <v>177</v>
      </c>
      <c r="AU124" s="144" t="s">
        <v>84</v>
      </c>
      <c r="AV124" s="12" t="s">
        <v>84</v>
      </c>
      <c r="AW124" s="12" t="s">
        <v>33</v>
      </c>
      <c r="AX124" s="12" t="s">
        <v>75</v>
      </c>
      <c r="AY124" s="144" t="s">
        <v>166</v>
      </c>
    </row>
    <row r="125" spans="2:65" s="12" customFormat="1">
      <c r="B125" s="142"/>
      <c r="D125" s="143" t="s">
        <v>177</v>
      </c>
      <c r="E125" s="144" t="s">
        <v>19</v>
      </c>
      <c r="F125" s="145" t="s">
        <v>195</v>
      </c>
      <c r="H125" s="146">
        <v>7.6459999999999999</v>
      </c>
      <c r="I125" s="147"/>
      <c r="L125" s="142"/>
      <c r="M125" s="148"/>
      <c r="T125" s="149"/>
      <c r="AT125" s="144" t="s">
        <v>177</v>
      </c>
      <c r="AU125" s="144" t="s">
        <v>84</v>
      </c>
      <c r="AV125" s="12" t="s">
        <v>84</v>
      </c>
      <c r="AW125" s="12" t="s">
        <v>33</v>
      </c>
      <c r="AX125" s="12" t="s">
        <v>75</v>
      </c>
      <c r="AY125" s="144" t="s">
        <v>166</v>
      </c>
    </row>
    <row r="126" spans="2:65" s="12" customFormat="1">
      <c r="B126" s="142"/>
      <c r="D126" s="143" t="s">
        <v>177</v>
      </c>
      <c r="E126" s="144" t="s">
        <v>19</v>
      </c>
      <c r="F126" s="145" t="s">
        <v>196</v>
      </c>
      <c r="H126" s="146">
        <v>21.023</v>
      </c>
      <c r="I126" s="147"/>
      <c r="L126" s="142"/>
      <c r="M126" s="148"/>
      <c r="T126" s="149"/>
      <c r="AT126" s="144" t="s">
        <v>177</v>
      </c>
      <c r="AU126" s="144" t="s">
        <v>84</v>
      </c>
      <c r="AV126" s="12" t="s">
        <v>84</v>
      </c>
      <c r="AW126" s="12" t="s">
        <v>33</v>
      </c>
      <c r="AX126" s="12" t="s">
        <v>75</v>
      </c>
      <c r="AY126" s="144" t="s">
        <v>166</v>
      </c>
    </row>
    <row r="127" spans="2:65" s="13" customFormat="1">
      <c r="B127" s="150"/>
      <c r="D127" s="143" t="s">
        <v>177</v>
      </c>
      <c r="E127" s="151" t="s">
        <v>19</v>
      </c>
      <c r="F127" s="152" t="s">
        <v>179</v>
      </c>
      <c r="H127" s="153">
        <v>37.491999999999997</v>
      </c>
      <c r="I127" s="154"/>
      <c r="L127" s="150"/>
      <c r="M127" s="155"/>
      <c r="T127" s="156"/>
      <c r="AT127" s="151" t="s">
        <v>177</v>
      </c>
      <c r="AU127" s="151" t="s">
        <v>84</v>
      </c>
      <c r="AV127" s="13" t="s">
        <v>89</v>
      </c>
      <c r="AW127" s="13" t="s">
        <v>33</v>
      </c>
      <c r="AX127" s="13" t="s">
        <v>75</v>
      </c>
      <c r="AY127" s="151" t="s">
        <v>166</v>
      </c>
    </row>
    <row r="128" spans="2:65" s="14" customFormat="1">
      <c r="B128" s="157"/>
      <c r="D128" s="143" t="s">
        <v>177</v>
      </c>
      <c r="E128" s="158" t="s">
        <v>19</v>
      </c>
      <c r="F128" s="159" t="s">
        <v>180</v>
      </c>
      <c r="H128" s="160">
        <v>73.171999999999997</v>
      </c>
      <c r="I128" s="161"/>
      <c r="L128" s="157"/>
      <c r="M128" s="162"/>
      <c r="T128" s="163"/>
      <c r="AT128" s="158" t="s">
        <v>177</v>
      </c>
      <c r="AU128" s="158" t="s">
        <v>84</v>
      </c>
      <c r="AV128" s="14" t="s">
        <v>173</v>
      </c>
      <c r="AW128" s="14" t="s">
        <v>33</v>
      </c>
      <c r="AX128" s="14" t="s">
        <v>34</v>
      </c>
      <c r="AY128" s="158" t="s">
        <v>166</v>
      </c>
    </row>
    <row r="129" spans="2:65" s="1" customFormat="1" ht="16.5" customHeight="1">
      <c r="B129" s="33"/>
      <c r="C129" s="125" t="s">
        <v>173</v>
      </c>
      <c r="D129" s="125" t="s">
        <v>168</v>
      </c>
      <c r="E129" s="126" t="s">
        <v>197</v>
      </c>
      <c r="F129" s="127" t="s">
        <v>198</v>
      </c>
      <c r="G129" s="128" t="s">
        <v>109</v>
      </c>
      <c r="H129" s="129">
        <v>25.24</v>
      </c>
      <c r="I129" s="130"/>
      <c r="J129" s="131">
        <f>ROUND(I129*H129,2)</f>
        <v>0</v>
      </c>
      <c r="K129" s="127" t="s">
        <v>172</v>
      </c>
      <c r="L129" s="33"/>
      <c r="M129" s="132" t="s">
        <v>19</v>
      </c>
      <c r="N129" s="133" t="s">
        <v>46</v>
      </c>
      <c r="P129" s="134">
        <f>O129*H129</f>
        <v>0</v>
      </c>
      <c r="Q129" s="134">
        <v>8.0000000000000007E-5</v>
      </c>
      <c r="R129" s="134">
        <f>Q129*H129</f>
        <v>2.0192000000000001E-3</v>
      </c>
      <c r="S129" s="134">
        <v>0</v>
      </c>
      <c r="T129" s="135">
        <f>S129*H129</f>
        <v>0</v>
      </c>
      <c r="AR129" s="136" t="s">
        <v>173</v>
      </c>
      <c r="AT129" s="136" t="s">
        <v>168</v>
      </c>
      <c r="AU129" s="136" t="s">
        <v>84</v>
      </c>
      <c r="AY129" s="18" t="s">
        <v>166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8" t="s">
        <v>34</v>
      </c>
      <c r="BK129" s="137">
        <f>ROUND(I129*H129,2)</f>
        <v>0</v>
      </c>
      <c r="BL129" s="18" t="s">
        <v>173</v>
      </c>
      <c r="BM129" s="136" t="s">
        <v>199</v>
      </c>
    </row>
    <row r="130" spans="2:65" s="1" customFormat="1">
      <c r="B130" s="33"/>
      <c r="D130" s="138" t="s">
        <v>175</v>
      </c>
      <c r="F130" s="139" t="s">
        <v>200</v>
      </c>
      <c r="I130" s="140"/>
      <c r="L130" s="33"/>
      <c r="M130" s="141"/>
      <c r="T130" s="54"/>
      <c r="AT130" s="18" t="s">
        <v>175</v>
      </c>
      <c r="AU130" s="18" t="s">
        <v>84</v>
      </c>
    </row>
    <row r="131" spans="2:65" s="12" customFormat="1">
      <c r="B131" s="142"/>
      <c r="D131" s="143" t="s">
        <v>177</v>
      </c>
      <c r="E131" s="144" t="s">
        <v>19</v>
      </c>
      <c r="F131" s="145" t="s">
        <v>201</v>
      </c>
      <c r="H131" s="146">
        <v>11.22</v>
      </c>
      <c r="I131" s="147"/>
      <c r="L131" s="142"/>
      <c r="M131" s="148"/>
      <c r="T131" s="149"/>
      <c r="AT131" s="144" t="s">
        <v>177</v>
      </c>
      <c r="AU131" s="144" t="s">
        <v>84</v>
      </c>
      <c r="AV131" s="12" t="s">
        <v>84</v>
      </c>
      <c r="AW131" s="12" t="s">
        <v>33</v>
      </c>
      <c r="AX131" s="12" t="s">
        <v>75</v>
      </c>
      <c r="AY131" s="144" t="s">
        <v>166</v>
      </c>
    </row>
    <row r="132" spans="2:65" s="13" customFormat="1">
      <c r="B132" s="150"/>
      <c r="D132" s="143" t="s">
        <v>177</v>
      </c>
      <c r="E132" s="151" t="s">
        <v>19</v>
      </c>
      <c r="F132" s="152" t="s">
        <v>179</v>
      </c>
      <c r="H132" s="153">
        <v>11.22</v>
      </c>
      <c r="I132" s="154"/>
      <c r="L132" s="150"/>
      <c r="M132" s="155"/>
      <c r="T132" s="156"/>
      <c r="AT132" s="151" t="s">
        <v>177</v>
      </c>
      <c r="AU132" s="151" t="s">
        <v>84</v>
      </c>
      <c r="AV132" s="13" t="s">
        <v>89</v>
      </c>
      <c r="AW132" s="13" t="s">
        <v>33</v>
      </c>
      <c r="AX132" s="13" t="s">
        <v>75</v>
      </c>
      <c r="AY132" s="151" t="s">
        <v>166</v>
      </c>
    </row>
    <row r="133" spans="2:65" s="15" customFormat="1">
      <c r="B133" s="164"/>
      <c r="D133" s="143" t="s">
        <v>177</v>
      </c>
      <c r="E133" s="165" t="s">
        <v>19</v>
      </c>
      <c r="F133" s="166" t="s">
        <v>192</v>
      </c>
      <c r="H133" s="165" t="s">
        <v>19</v>
      </c>
      <c r="I133" s="167"/>
      <c r="L133" s="164"/>
      <c r="M133" s="168"/>
      <c r="T133" s="169"/>
      <c r="AT133" s="165" t="s">
        <v>177</v>
      </c>
      <c r="AU133" s="165" t="s">
        <v>84</v>
      </c>
      <c r="AV133" s="15" t="s">
        <v>34</v>
      </c>
      <c r="AW133" s="15" t="s">
        <v>33</v>
      </c>
      <c r="AX133" s="15" t="s">
        <v>75</v>
      </c>
      <c r="AY133" s="165" t="s">
        <v>166</v>
      </c>
    </row>
    <row r="134" spans="2:65" s="15" customFormat="1">
      <c r="B134" s="164"/>
      <c r="D134" s="143" t="s">
        <v>177</v>
      </c>
      <c r="E134" s="165" t="s">
        <v>19</v>
      </c>
      <c r="F134" s="166" t="s">
        <v>193</v>
      </c>
      <c r="H134" s="165" t="s">
        <v>19</v>
      </c>
      <c r="I134" s="167"/>
      <c r="L134" s="164"/>
      <c r="M134" s="168"/>
      <c r="T134" s="169"/>
      <c r="AT134" s="165" t="s">
        <v>177</v>
      </c>
      <c r="AU134" s="165" t="s">
        <v>84</v>
      </c>
      <c r="AV134" s="15" t="s">
        <v>34</v>
      </c>
      <c r="AW134" s="15" t="s">
        <v>33</v>
      </c>
      <c r="AX134" s="15" t="s">
        <v>75</v>
      </c>
      <c r="AY134" s="165" t="s">
        <v>166</v>
      </c>
    </row>
    <row r="135" spans="2:65" s="12" customFormat="1">
      <c r="B135" s="142"/>
      <c r="D135" s="143" t="s">
        <v>177</v>
      </c>
      <c r="E135" s="144" t="s">
        <v>19</v>
      </c>
      <c r="F135" s="145" t="s">
        <v>202</v>
      </c>
      <c r="H135" s="146">
        <v>3.27</v>
      </c>
      <c r="I135" s="147"/>
      <c r="L135" s="142"/>
      <c r="M135" s="148"/>
      <c r="T135" s="149"/>
      <c r="AT135" s="144" t="s">
        <v>177</v>
      </c>
      <c r="AU135" s="144" t="s">
        <v>84</v>
      </c>
      <c r="AV135" s="12" t="s">
        <v>84</v>
      </c>
      <c r="AW135" s="12" t="s">
        <v>33</v>
      </c>
      <c r="AX135" s="12" t="s">
        <v>75</v>
      </c>
      <c r="AY135" s="144" t="s">
        <v>166</v>
      </c>
    </row>
    <row r="136" spans="2:65" s="12" customFormat="1">
      <c r="B136" s="142"/>
      <c r="D136" s="143" t="s">
        <v>177</v>
      </c>
      <c r="E136" s="144" t="s">
        <v>19</v>
      </c>
      <c r="F136" s="145" t="s">
        <v>203</v>
      </c>
      <c r="H136" s="146">
        <v>2.9</v>
      </c>
      <c r="I136" s="147"/>
      <c r="L136" s="142"/>
      <c r="M136" s="148"/>
      <c r="T136" s="149"/>
      <c r="AT136" s="144" t="s">
        <v>177</v>
      </c>
      <c r="AU136" s="144" t="s">
        <v>84</v>
      </c>
      <c r="AV136" s="12" t="s">
        <v>84</v>
      </c>
      <c r="AW136" s="12" t="s">
        <v>33</v>
      </c>
      <c r="AX136" s="12" t="s">
        <v>75</v>
      </c>
      <c r="AY136" s="144" t="s">
        <v>166</v>
      </c>
    </row>
    <row r="137" spans="2:65" s="12" customFormat="1">
      <c r="B137" s="142"/>
      <c r="D137" s="143" t="s">
        <v>177</v>
      </c>
      <c r="E137" s="144" t="s">
        <v>19</v>
      </c>
      <c r="F137" s="145" t="s">
        <v>204</v>
      </c>
      <c r="H137" s="146">
        <v>7.85</v>
      </c>
      <c r="I137" s="147"/>
      <c r="L137" s="142"/>
      <c r="M137" s="148"/>
      <c r="T137" s="149"/>
      <c r="AT137" s="144" t="s">
        <v>177</v>
      </c>
      <c r="AU137" s="144" t="s">
        <v>84</v>
      </c>
      <c r="AV137" s="12" t="s">
        <v>84</v>
      </c>
      <c r="AW137" s="12" t="s">
        <v>33</v>
      </c>
      <c r="AX137" s="12" t="s">
        <v>75</v>
      </c>
      <c r="AY137" s="144" t="s">
        <v>166</v>
      </c>
    </row>
    <row r="138" spans="2:65" s="13" customFormat="1">
      <c r="B138" s="150"/>
      <c r="D138" s="143" t="s">
        <v>177</v>
      </c>
      <c r="E138" s="151" t="s">
        <v>19</v>
      </c>
      <c r="F138" s="152" t="s">
        <v>179</v>
      </c>
      <c r="H138" s="153">
        <v>14.02</v>
      </c>
      <c r="I138" s="154"/>
      <c r="L138" s="150"/>
      <c r="M138" s="155"/>
      <c r="T138" s="156"/>
      <c r="AT138" s="151" t="s">
        <v>177</v>
      </c>
      <c r="AU138" s="151" t="s">
        <v>84</v>
      </c>
      <c r="AV138" s="13" t="s">
        <v>89</v>
      </c>
      <c r="AW138" s="13" t="s">
        <v>33</v>
      </c>
      <c r="AX138" s="13" t="s">
        <v>75</v>
      </c>
      <c r="AY138" s="151" t="s">
        <v>166</v>
      </c>
    </row>
    <row r="139" spans="2:65" s="14" customFormat="1">
      <c r="B139" s="157"/>
      <c r="D139" s="143" t="s">
        <v>177</v>
      </c>
      <c r="E139" s="158" t="s">
        <v>19</v>
      </c>
      <c r="F139" s="159" t="s">
        <v>180</v>
      </c>
      <c r="H139" s="160">
        <v>25.24</v>
      </c>
      <c r="I139" s="161"/>
      <c r="L139" s="157"/>
      <c r="M139" s="162"/>
      <c r="T139" s="163"/>
      <c r="AT139" s="158" t="s">
        <v>177</v>
      </c>
      <c r="AU139" s="158" t="s">
        <v>84</v>
      </c>
      <c r="AV139" s="14" t="s">
        <v>173</v>
      </c>
      <c r="AW139" s="14" t="s">
        <v>33</v>
      </c>
      <c r="AX139" s="14" t="s">
        <v>34</v>
      </c>
      <c r="AY139" s="158" t="s">
        <v>166</v>
      </c>
    </row>
    <row r="140" spans="2:65" s="1" customFormat="1" ht="16.5" customHeight="1">
      <c r="B140" s="33"/>
      <c r="C140" s="125" t="s">
        <v>205</v>
      </c>
      <c r="D140" s="125" t="s">
        <v>168</v>
      </c>
      <c r="E140" s="126" t="s">
        <v>206</v>
      </c>
      <c r="F140" s="127" t="s">
        <v>207</v>
      </c>
      <c r="G140" s="128" t="s">
        <v>109</v>
      </c>
      <c r="H140" s="129">
        <v>22.44</v>
      </c>
      <c r="I140" s="130"/>
      <c r="J140" s="131">
        <f>ROUND(I140*H140,2)</f>
        <v>0</v>
      </c>
      <c r="K140" s="127" t="s">
        <v>172</v>
      </c>
      <c r="L140" s="33"/>
      <c r="M140" s="132" t="s">
        <v>19</v>
      </c>
      <c r="N140" s="133" t="s">
        <v>46</v>
      </c>
      <c r="P140" s="134">
        <f>O140*H140</f>
        <v>0</v>
      </c>
      <c r="Q140" s="134">
        <v>1.2E-4</v>
      </c>
      <c r="R140" s="134">
        <f>Q140*H140</f>
        <v>2.6928000000000004E-3</v>
      </c>
      <c r="S140" s="134">
        <v>0</v>
      </c>
      <c r="T140" s="135">
        <f>S140*H140</f>
        <v>0</v>
      </c>
      <c r="AR140" s="136" t="s">
        <v>173</v>
      </c>
      <c r="AT140" s="136" t="s">
        <v>168</v>
      </c>
      <c r="AU140" s="136" t="s">
        <v>84</v>
      </c>
      <c r="AY140" s="18" t="s">
        <v>166</v>
      </c>
      <c r="BE140" s="137">
        <f>IF(N140="základní",J140,0)</f>
        <v>0</v>
      </c>
      <c r="BF140" s="137">
        <f>IF(N140="snížená",J140,0)</f>
        <v>0</v>
      </c>
      <c r="BG140" s="137">
        <f>IF(N140="zákl. přenesená",J140,0)</f>
        <v>0</v>
      </c>
      <c r="BH140" s="137">
        <f>IF(N140="sníž. přenesená",J140,0)</f>
        <v>0</v>
      </c>
      <c r="BI140" s="137">
        <f>IF(N140="nulová",J140,0)</f>
        <v>0</v>
      </c>
      <c r="BJ140" s="18" t="s">
        <v>34</v>
      </c>
      <c r="BK140" s="137">
        <f>ROUND(I140*H140,2)</f>
        <v>0</v>
      </c>
      <c r="BL140" s="18" t="s">
        <v>173</v>
      </c>
      <c r="BM140" s="136" t="s">
        <v>208</v>
      </c>
    </row>
    <row r="141" spans="2:65" s="1" customFormat="1">
      <c r="B141" s="33"/>
      <c r="D141" s="138" t="s">
        <v>175</v>
      </c>
      <c r="F141" s="139" t="s">
        <v>209</v>
      </c>
      <c r="I141" s="140"/>
      <c r="L141" s="33"/>
      <c r="M141" s="141"/>
      <c r="T141" s="54"/>
      <c r="AT141" s="18" t="s">
        <v>175</v>
      </c>
      <c r="AU141" s="18" t="s">
        <v>84</v>
      </c>
    </row>
    <row r="142" spans="2:65" s="15" customFormat="1">
      <c r="B142" s="164"/>
      <c r="D142" s="143" t="s">
        <v>177</v>
      </c>
      <c r="E142" s="165" t="s">
        <v>19</v>
      </c>
      <c r="F142" s="166" t="s">
        <v>210</v>
      </c>
      <c r="H142" s="165" t="s">
        <v>19</v>
      </c>
      <c r="I142" s="167"/>
      <c r="L142" s="164"/>
      <c r="M142" s="168"/>
      <c r="T142" s="169"/>
      <c r="AT142" s="165" t="s">
        <v>177</v>
      </c>
      <c r="AU142" s="165" t="s">
        <v>84</v>
      </c>
      <c r="AV142" s="15" t="s">
        <v>34</v>
      </c>
      <c r="AW142" s="15" t="s">
        <v>33</v>
      </c>
      <c r="AX142" s="15" t="s">
        <v>75</v>
      </c>
      <c r="AY142" s="165" t="s">
        <v>166</v>
      </c>
    </row>
    <row r="143" spans="2:65" s="12" customFormat="1">
      <c r="B143" s="142"/>
      <c r="D143" s="143" t="s">
        <v>177</v>
      </c>
      <c r="E143" s="144" t="s">
        <v>19</v>
      </c>
      <c r="F143" s="145" t="s">
        <v>211</v>
      </c>
      <c r="H143" s="146">
        <v>22.44</v>
      </c>
      <c r="I143" s="147"/>
      <c r="L143" s="142"/>
      <c r="M143" s="148"/>
      <c r="T143" s="149"/>
      <c r="AT143" s="144" t="s">
        <v>177</v>
      </c>
      <c r="AU143" s="144" t="s">
        <v>84</v>
      </c>
      <c r="AV143" s="12" t="s">
        <v>84</v>
      </c>
      <c r="AW143" s="12" t="s">
        <v>33</v>
      </c>
      <c r="AX143" s="12" t="s">
        <v>75</v>
      </c>
      <c r="AY143" s="144" t="s">
        <v>166</v>
      </c>
    </row>
    <row r="144" spans="2:65" s="13" customFormat="1">
      <c r="B144" s="150"/>
      <c r="D144" s="143" t="s">
        <v>177</v>
      </c>
      <c r="E144" s="151" t="s">
        <v>19</v>
      </c>
      <c r="F144" s="152" t="s">
        <v>179</v>
      </c>
      <c r="H144" s="153">
        <v>22.44</v>
      </c>
      <c r="I144" s="154"/>
      <c r="L144" s="150"/>
      <c r="M144" s="155"/>
      <c r="T144" s="156"/>
      <c r="AT144" s="151" t="s">
        <v>177</v>
      </c>
      <c r="AU144" s="151" t="s">
        <v>84</v>
      </c>
      <c r="AV144" s="13" t="s">
        <v>89</v>
      </c>
      <c r="AW144" s="13" t="s">
        <v>33</v>
      </c>
      <c r="AX144" s="13" t="s">
        <v>75</v>
      </c>
      <c r="AY144" s="151" t="s">
        <v>166</v>
      </c>
    </row>
    <row r="145" spans="2:65" s="14" customFormat="1">
      <c r="B145" s="157"/>
      <c r="D145" s="143" t="s">
        <v>177</v>
      </c>
      <c r="E145" s="158" t="s">
        <v>19</v>
      </c>
      <c r="F145" s="159" t="s">
        <v>180</v>
      </c>
      <c r="H145" s="160">
        <v>22.44</v>
      </c>
      <c r="I145" s="161"/>
      <c r="L145" s="157"/>
      <c r="M145" s="162"/>
      <c r="T145" s="163"/>
      <c r="AT145" s="158" t="s">
        <v>177</v>
      </c>
      <c r="AU145" s="158" t="s">
        <v>84</v>
      </c>
      <c r="AV145" s="14" t="s">
        <v>173</v>
      </c>
      <c r="AW145" s="14" t="s">
        <v>33</v>
      </c>
      <c r="AX145" s="14" t="s">
        <v>34</v>
      </c>
      <c r="AY145" s="158" t="s">
        <v>166</v>
      </c>
    </row>
    <row r="146" spans="2:65" s="1" customFormat="1" ht="16.5" customHeight="1">
      <c r="B146" s="33"/>
      <c r="C146" s="125" t="s">
        <v>212</v>
      </c>
      <c r="D146" s="125" t="s">
        <v>168</v>
      </c>
      <c r="E146" s="126" t="s">
        <v>213</v>
      </c>
      <c r="F146" s="127" t="s">
        <v>214</v>
      </c>
      <c r="G146" s="128" t="s">
        <v>109</v>
      </c>
      <c r="H146" s="129">
        <v>63.6</v>
      </c>
      <c r="I146" s="130"/>
      <c r="J146" s="131">
        <f>ROUND(I146*H146,2)</f>
        <v>0</v>
      </c>
      <c r="K146" s="127" t="s">
        <v>172</v>
      </c>
      <c r="L146" s="33"/>
      <c r="M146" s="132" t="s">
        <v>19</v>
      </c>
      <c r="N146" s="133" t="s">
        <v>46</v>
      </c>
      <c r="P146" s="134">
        <f>O146*H146</f>
        <v>0</v>
      </c>
      <c r="Q146" s="134">
        <v>2.0000000000000001E-4</v>
      </c>
      <c r="R146" s="134">
        <f>Q146*H146</f>
        <v>1.272E-2</v>
      </c>
      <c r="S146" s="134">
        <v>0</v>
      </c>
      <c r="T146" s="135">
        <f>S146*H146</f>
        <v>0</v>
      </c>
      <c r="AR146" s="136" t="s">
        <v>173</v>
      </c>
      <c r="AT146" s="136" t="s">
        <v>168</v>
      </c>
      <c r="AU146" s="136" t="s">
        <v>84</v>
      </c>
      <c r="AY146" s="18" t="s">
        <v>166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18" t="s">
        <v>34</v>
      </c>
      <c r="BK146" s="137">
        <f>ROUND(I146*H146,2)</f>
        <v>0</v>
      </c>
      <c r="BL146" s="18" t="s">
        <v>173</v>
      </c>
      <c r="BM146" s="136" t="s">
        <v>215</v>
      </c>
    </row>
    <row r="147" spans="2:65" s="1" customFormat="1">
      <c r="B147" s="33"/>
      <c r="D147" s="138" t="s">
        <v>175</v>
      </c>
      <c r="F147" s="139" t="s">
        <v>216</v>
      </c>
      <c r="I147" s="140"/>
      <c r="L147" s="33"/>
      <c r="M147" s="141"/>
      <c r="T147" s="54"/>
      <c r="AT147" s="18" t="s">
        <v>175</v>
      </c>
      <c r="AU147" s="18" t="s">
        <v>84</v>
      </c>
    </row>
    <row r="148" spans="2:65" s="12" customFormat="1">
      <c r="B148" s="142"/>
      <c r="D148" s="143" t="s">
        <v>177</v>
      </c>
      <c r="E148" s="144" t="s">
        <v>19</v>
      </c>
      <c r="F148" s="145" t="s">
        <v>217</v>
      </c>
      <c r="H148" s="146">
        <v>12.72</v>
      </c>
      <c r="I148" s="147"/>
      <c r="L148" s="142"/>
      <c r="M148" s="148"/>
      <c r="T148" s="149"/>
      <c r="AT148" s="144" t="s">
        <v>177</v>
      </c>
      <c r="AU148" s="144" t="s">
        <v>84</v>
      </c>
      <c r="AV148" s="12" t="s">
        <v>84</v>
      </c>
      <c r="AW148" s="12" t="s">
        <v>33</v>
      </c>
      <c r="AX148" s="12" t="s">
        <v>75</v>
      </c>
      <c r="AY148" s="144" t="s">
        <v>166</v>
      </c>
    </row>
    <row r="149" spans="2:65" s="13" customFormat="1">
      <c r="B149" s="150"/>
      <c r="D149" s="143" t="s">
        <v>177</v>
      </c>
      <c r="E149" s="151" t="s">
        <v>19</v>
      </c>
      <c r="F149" s="152" t="s">
        <v>179</v>
      </c>
      <c r="H149" s="153">
        <v>12.72</v>
      </c>
      <c r="I149" s="154"/>
      <c r="L149" s="150"/>
      <c r="M149" s="155"/>
      <c r="T149" s="156"/>
      <c r="AT149" s="151" t="s">
        <v>177</v>
      </c>
      <c r="AU149" s="151" t="s">
        <v>84</v>
      </c>
      <c r="AV149" s="13" t="s">
        <v>89</v>
      </c>
      <c r="AW149" s="13" t="s">
        <v>33</v>
      </c>
      <c r="AX149" s="13" t="s">
        <v>75</v>
      </c>
      <c r="AY149" s="151" t="s">
        <v>166</v>
      </c>
    </row>
    <row r="150" spans="2:65" s="12" customFormat="1">
      <c r="B150" s="142"/>
      <c r="D150" s="143" t="s">
        <v>177</v>
      </c>
      <c r="E150" s="144" t="s">
        <v>19</v>
      </c>
      <c r="F150" s="145" t="s">
        <v>218</v>
      </c>
      <c r="H150" s="146">
        <v>25.44</v>
      </c>
      <c r="I150" s="147"/>
      <c r="L150" s="142"/>
      <c r="M150" s="148"/>
      <c r="T150" s="149"/>
      <c r="AT150" s="144" t="s">
        <v>177</v>
      </c>
      <c r="AU150" s="144" t="s">
        <v>84</v>
      </c>
      <c r="AV150" s="12" t="s">
        <v>84</v>
      </c>
      <c r="AW150" s="12" t="s">
        <v>33</v>
      </c>
      <c r="AX150" s="12" t="s">
        <v>75</v>
      </c>
      <c r="AY150" s="144" t="s">
        <v>166</v>
      </c>
    </row>
    <row r="151" spans="2:65" s="13" customFormat="1">
      <c r="B151" s="150"/>
      <c r="D151" s="143" t="s">
        <v>177</v>
      </c>
      <c r="E151" s="151" t="s">
        <v>19</v>
      </c>
      <c r="F151" s="152" t="s">
        <v>179</v>
      </c>
      <c r="H151" s="153">
        <v>25.44</v>
      </c>
      <c r="I151" s="154"/>
      <c r="L151" s="150"/>
      <c r="M151" s="155"/>
      <c r="T151" s="156"/>
      <c r="AT151" s="151" t="s">
        <v>177</v>
      </c>
      <c r="AU151" s="151" t="s">
        <v>84</v>
      </c>
      <c r="AV151" s="13" t="s">
        <v>89</v>
      </c>
      <c r="AW151" s="13" t="s">
        <v>33</v>
      </c>
      <c r="AX151" s="13" t="s">
        <v>75</v>
      </c>
      <c r="AY151" s="151" t="s">
        <v>166</v>
      </c>
    </row>
    <row r="152" spans="2:65" s="15" customFormat="1">
      <c r="B152" s="164"/>
      <c r="D152" s="143" t="s">
        <v>177</v>
      </c>
      <c r="E152" s="165" t="s">
        <v>19</v>
      </c>
      <c r="F152" s="166" t="s">
        <v>192</v>
      </c>
      <c r="H152" s="165" t="s">
        <v>19</v>
      </c>
      <c r="I152" s="167"/>
      <c r="L152" s="164"/>
      <c r="M152" s="168"/>
      <c r="T152" s="169"/>
      <c r="AT152" s="165" t="s">
        <v>177</v>
      </c>
      <c r="AU152" s="165" t="s">
        <v>84</v>
      </c>
      <c r="AV152" s="15" t="s">
        <v>34</v>
      </c>
      <c r="AW152" s="15" t="s">
        <v>33</v>
      </c>
      <c r="AX152" s="15" t="s">
        <v>75</v>
      </c>
      <c r="AY152" s="165" t="s">
        <v>166</v>
      </c>
    </row>
    <row r="153" spans="2:65" s="15" customFormat="1">
      <c r="B153" s="164"/>
      <c r="D153" s="143" t="s">
        <v>177</v>
      </c>
      <c r="E153" s="165" t="s">
        <v>19</v>
      </c>
      <c r="F153" s="166" t="s">
        <v>193</v>
      </c>
      <c r="H153" s="165" t="s">
        <v>19</v>
      </c>
      <c r="I153" s="167"/>
      <c r="L153" s="164"/>
      <c r="M153" s="168"/>
      <c r="T153" s="169"/>
      <c r="AT153" s="165" t="s">
        <v>177</v>
      </c>
      <c r="AU153" s="165" t="s">
        <v>84</v>
      </c>
      <c r="AV153" s="15" t="s">
        <v>34</v>
      </c>
      <c r="AW153" s="15" t="s">
        <v>33</v>
      </c>
      <c r="AX153" s="15" t="s">
        <v>75</v>
      </c>
      <c r="AY153" s="165" t="s">
        <v>166</v>
      </c>
    </row>
    <row r="154" spans="2:65" s="12" customFormat="1">
      <c r="B154" s="142"/>
      <c r="D154" s="143" t="s">
        <v>177</v>
      </c>
      <c r="E154" s="144" t="s">
        <v>19</v>
      </c>
      <c r="F154" s="145" t="s">
        <v>219</v>
      </c>
      <c r="H154" s="146">
        <v>6.36</v>
      </c>
      <c r="I154" s="147"/>
      <c r="L154" s="142"/>
      <c r="M154" s="148"/>
      <c r="T154" s="149"/>
      <c r="AT154" s="144" t="s">
        <v>177</v>
      </c>
      <c r="AU154" s="144" t="s">
        <v>84</v>
      </c>
      <c r="AV154" s="12" t="s">
        <v>84</v>
      </c>
      <c r="AW154" s="12" t="s">
        <v>33</v>
      </c>
      <c r="AX154" s="12" t="s">
        <v>75</v>
      </c>
      <c r="AY154" s="144" t="s">
        <v>166</v>
      </c>
    </row>
    <row r="155" spans="2:65" s="12" customFormat="1">
      <c r="B155" s="142"/>
      <c r="D155" s="143" t="s">
        <v>177</v>
      </c>
      <c r="E155" s="144" t="s">
        <v>19</v>
      </c>
      <c r="F155" s="145" t="s">
        <v>220</v>
      </c>
      <c r="H155" s="146">
        <v>6.36</v>
      </c>
      <c r="I155" s="147"/>
      <c r="L155" s="142"/>
      <c r="M155" s="148"/>
      <c r="T155" s="149"/>
      <c r="AT155" s="144" t="s">
        <v>177</v>
      </c>
      <c r="AU155" s="144" t="s">
        <v>84</v>
      </c>
      <c r="AV155" s="12" t="s">
        <v>84</v>
      </c>
      <c r="AW155" s="12" t="s">
        <v>33</v>
      </c>
      <c r="AX155" s="12" t="s">
        <v>75</v>
      </c>
      <c r="AY155" s="144" t="s">
        <v>166</v>
      </c>
    </row>
    <row r="156" spans="2:65" s="12" customFormat="1">
      <c r="B156" s="142"/>
      <c r="D156" s="143" t="s">
        <v>177</v>
      </c>
      <c r="E156" s="144" t="s">
        <v>19</v>
      </c>
      <c r="F156" s="145" t="s">
        <v>221</v>
      </c>
      <c r="H156" s="146">
        <v>12.72</v>
      </c>
      <c r="I156" s="147"/>
      <c r="L156" s="142"/>
      <c r="M156" s="148"/>
      <c r="T156" s="149"/>
      <c r="AT156" s="144" t="s">
        <v>177</v>
      </c>
      <c r="AU156" s="144" t="s">
        <v>84</v>
      </c>
      <c r="AV156" s="12" t="s">
        <v>84</v>
      </c>
      <c r="AW156" s="12" t="s">
        <v>33</v>
      </c>
      <c r="AX156" s="12" t="s">
        <v>75</v>
      </c>
      <c r="AY156" s="144" t="s">
        <v>166</v>
      </c>
    </row>
    <row r="157" spans="2:65" s="13" customFormat="1">
      <c r="B157" s="150"/>
      <c r="D157" s="143" t="s">
        <v>177</v>
      </c>
      <c r="E157" s="151" t="s">
        <v>19</v>
      </c>
      <c r="F157" s="152" t="s">
        <v>179</v>
      </c>
      <c r="H157" s="153">
        <v>25.44</v>
      </c>
      <c r="I157" s="154"/>
      <c r="L157" s="150"/>
      <c r="M157" s="155"/>
      <c r="T157" s="156"/>
      <c r="AT157" s="151" t="s">
        <v>177</v>
      </c>
      <c r="AU157" s="151" t="s">
        <v>84</v>
      </c>
      <c r="AV157" s="13" t="s">
        <v>89</v>
      </c>
      <c r="AW157" s="13" t="s">
        <v>33</v>
      </c>
      <c r="AX157" s="13" t="s">
        <v>75</v>
      </c>
      <c r="AY157" s="151" t="s">
        <v>166</v>
      </c>
    </row>
    <row r="158" spans="2:65" s="14" customFormat="1">
      <c r="B158" s="157"/>
      <c r="D158" s="143" t="s">
        <v>177</v>
      </c>
      <c r="E158" s="158" t="s">
        <v>19</v>
      </c>
      <c r="F158" s="159" t="s">
        <v>180</v>
      </c>
      <c r="H158" s="160">
        <v>63.6</v>
      </c>
      <c r="I158" s="161"/>
      <c r="L158" s="157"/>
      <c r="M158" s="162"/>
      <c r="T158" s="163"/>
      <c r="AT158" s="158" t="s">
        <v>177</v>
      </c>
      <c r="AU158" s="158" t="s">
        <v>84</v>
      </c>
      <c r="AV158" s="14" t="s">
        <v>173</v>
      </c>
      <c r="AW158" s="14" t="s">
        <v>33</v>
      </c>
      <c r="AX158" s="14" t="s">
        <v>34</v>
      </c>
      <c r="AY158" s="158" t="s">
        <v>166</v>
      </c>
    </row>
    <row r="159" spans="2:65" s="1" customFormat="1" ht="24.15" customHeight="1">
      <c r="B159" s="33"/>
      <c r="C159" s="125" t="s">
        <v>222</v>
      </c>
      <c r="D159" s="125" t="s">
        <v>168</v>
      </c>
      <c r="E159" s="126" t="s">
        <v>223</v>
      </c>
      <c r="F159" s="127" t="s">
        <v>224</v>
      </c>
      <c r="G159" s="128" t="s">
        <v>87</v>
      </c>
      <c r="H159" s="129">
        <v>71.358999999999995</v>
      </c>
      <c r="I159" s="130"/>
      <c r="J159" s="131">
        <f>ROUND(I159*H159,2)</f>
        <v>0</v>
      </c>
      <c r="K159" s="127" t="s">
        <v>172</v>
      </c>
      <c r="L159" s="33"/>
      <c r="M159" s="132" t="s">
        <v>19</v>
      </c>
      <c r="N159" s="133" t="s">
        <v>46</v>
      </c>
      <c r="P159" s="134">
        <f>O159*H159</f>
        <v>0</v>
      </c>
      <c r="Q159" s="134">
        <v>7.3480000000000004E-2</v>
      </c>
      <c r="R159" s="134">
        <f>Q159*H159</f>
        <v>5.2434593199999995</v>
      </c>
      <c r="S159" s="134">
        <v>0</v>
      </c>
      <c r="T159" s="135">
        <f>S159*H159</f>
        <v>0</v>
      </c>
      <c r="AR159" s="136" t="s">
        <v>173</v>
      </c>
      <c r="AT159" s="136" t="s">
        <v>168</v>
      </c>
      <c r="AU159" s="136" t="s">
        <v>84</v>
      </c>
      <c r="AY159" s="18" t="s">
        <v>166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18" t="s">
        <v>34</v>
      </c>
      <c r="BK159" s="137">
        <f>ROUND(I159*H159,2)</f>
        <v>0</v>
      </c>
      <c r="BL159" s="18" t="s">
        <v>173</v>
      </c>
      <c r="BM159" s="136" t="s">
        <v>225</v>
      </c>
    </row>
    <row r="160" spans="2:65" s="1" customFormat="1">
      <c r="B160" s="33"/>
      <c r="D160" s="138" t="s">
        <v>175</v>
      </c>
      <c r="F160" s="139" t="s">
        <v>226</v>
      </c>
      <c r="I160" s="140"/>
      <c r="L160" s="33"/>
      <c r="M160" s="141"/>
      <c r="T160" s="54"/>
      <c r="AT160" s="18" t="s">
        <v>175</v>
      </c>
      <c r="AU160" s="18" t="s">
        <v>84</v>
      </c>
    </row>
    <row r="161" spans="2:65" s="12" customFormat="1">
      <c r="B161" s="142"/>
      <c r="D161" s="143" t="s">
        <v>177</v>
      </c>
      <c r="E161" s="144" t="s">
        <v>19</v>
      </c>
      <c r="F161" s="145" t="s">
        <v>227</v>
      </c>
      <c r="H161" s="146">
        <v>71.358999999999995</v>
      </c>
      <c r="I161" s="147"/>
      <c r="L161" s="142"/>
      <c r="M161" s="148"/>
      <c r="T161" s="149"/>
      <c r="AT161" s="144" t="s">
        <v>177</v>
      </c>
      <c r="AU161" s="144" t="s">
        <v>84</v>
      </c>
      <c r="AV161" s="12" t="s">
        <v>84</v>
      </c>
      <c r="AW161" s="12" t="s">
        <v>33</v>
      </c>
      <c r="AX161" s="12" t="s">
        <v>75</v>
      </c>
      <c r="AY161" s="144" t="s">
        <v>166</v>
      </c>
    </row>
    <row r="162" spans="2:65" s="13" customFormat="1">
      <c r="B162" s="150"/>
      <c r="D162" s="143" t="s">
        <v>177</v>
      </c>
      <c r="E162" s="151" t="s">
        <v>19</v>
      </c>
      <c r="F162" s="152" t="s">
        <v>179</v>
      </c>
      <c r="H162" s="153">
        <v>71.358999999999995</v>
      </c>
      <c r="I162" s="154"/>
      <c r="L162" s="150"/>
      <c r="M162" s="155"/>
      <c r="T162" s="156"/>
      <c r="AT162" s="151" t="s">
        <v>177</v>
      </c>
      <c r="AU162" s="151" t="s">
        <v>84</v>
      </c>
      <c r="AV162" s="13" t="s">
        <v>89</v>
      </c>
      <c r="AW162" s="13" t="s">
        <v>33</v>
      </c>
      <c r="AX162" s="13" t="s">
        <v>75</v>
      </c>
      <c r="AY162" s="151" t="s">
        <v>166</v>
      </c>
    </row>
    <row r="163" spans="2:65" s="14" customFormat="1">
      <c r="B163" s="157"/>
      <c r="D163" s="143" t="s">
        <v>177</v>
      </c>
      <c r="E163" s="158" t="s">
        <v>19</v>
      </c>
      <c r="F163" s="159" t="s">
        <v>180</v>
      </c>
      <c r="H163" s="160">
        <v>71.358999999999995</v>
      </c>
      <c r="I163" s="161"/>
      <c r="L163" s="157"/>
      <c r="M163" s="162"/>
      <c r="T163" s="163"/>
      <c r="AT163" s="158" t="s">
        <v>177</v>
      </c>
      <c r="AU163" s="158" t="s">
        <v>84</v>
      </c>
      <c r="AV163" s="14" t="s">
        <v>173</v>
      </c>
      <c r="AW163" s="14" t="s">
        <v>33</v>
      </c>
      <c r="AX163" s="14" t="s">
        <v>34</v>
      </c>
      <c r="AY163" s="158" t="s">
        <v>166</v>
      </c>
    </row>
    <row r="164" spans="2:65" s="1" customFormat="1" ht="21.75" customHeight="1">
      <c r="B164" s="33"/>
      <c r="C164" s="125" t="s">
        <v>105</v>
      </c>
      <c r="D164" s="125" t="s">
        <v>168</v>
      </c>
      <c r="E164" s="126" t="s">
        <v>228</v>
      </c>
      <c r="F164" s="127" t="s">
        <v>229</v>
      </c>
      <c r="G164" s="128" t="s">
        <v>87</v>
      </c>
      <c r="H164" s="129">
        <v>1.53</v>
      </c>
      <c r="I164" s="130"/>
      <c r="J164" s="131">
        <f>ROUND(I164*H164,2)</f>
        <v>0</v>
      </c>
      <c r="K164" s="127" t="s">
        <v>172</v>
      </c>
      <c r="L164" s="33"/>
      <c r="M164" s="132" t="s">
        <v>19</v>
      </c>
      <c r="N164" s="133" t="s">
        <v>46</v>
      </c>
      <c r="P164" s="134">
        <f>O164*H164</f>
        <v>0</v>
      </c>
      <c r="Q164" s="134">
        <v>0.26723000000000002</v>
      </c>
      <c r="R164" s="134">
        <f>Q164*H164</f>
        <v>0.40886190000000006</v>
      </c>
      <c r="S164" s="134">
        <v>0</v>
      </c>
      <c r="T164" s="135">
        <f>S164*H164</f>
        <v>0</v>
      </c>
      <c r="AR164" s="136" t="s">
        <v>173</v>
      </c>
      <c r="AT164" s="136" t="s">
        <v>168</v>
      </c>
      <c r="AU164" s="136" t="s">
        <v>84</v>
      </c>
      <c r="AY164" s="18" t="s">
        <v>166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8" t="s">
        <v>34</v>
      </c>
      <c r="BK164" s="137">
        <f>ROUND(I164*H164,2)</f>
        <v>0</v>
      </c>
      <c r="BL164" s="18" t="s">
        <v>173</v>
      </c>
      <c r="BM164" s="136" t="s">
        <v>230</v>
      </c>
    </row>
    <row r="165" spans="2:65" s="1" customFormat="1">
      <c r="B165" s="33"/>
      <c r="D165" s="138" t="s">
        <v>175</v>
      </c>
      <c r="F165" s="139" t="s">
        <v>231</v>
      </c>
      <c r="I165" s="140"/>
      <c r="L165" s="33"/>
      <c r="M165" s="141"/>
      <c r="T165" s="54"/>
      <c r="AT165" s="18" t="s">
        <v>175</v>
      </c>
      <c r="AU165" s="18" t="s">
        <v>84</v>
      </c>
    </row>
    <row r="166" spans="2:65" s="12" customFormat="1">
      <c r="B166" s="142"/>
      <c r="D166" s="143" t="s">
        <v>177</v>
      </c>
      <c r="E166" s="144" t="s">
        <v>19</v>
      </c>
      <c r="F166" s="145" t="s">
        <v>232</v>
      </c>
      <c r="H166" s="146">
        <v>1.53</v>
      </c>
      <c r="I166" s="147"/>
      <c r="L166" s="142"/>
      <c r="M166" s="148"/>
      <c r="T166" s="149"/>
      <c r="AT166" s="144" t="s">
        <v>177</v>
      </c>
      <c r="AU166" s="144" t="s">
        <v>84</v>
      </c>
      <c r="AV166" s="12" t="s">
        <v>84</v>
      </c>
      <c r="AW166" s="12" t="s">
        <v>33</v>
      </c>
      <c r="AX166" s="12" t="s">
        <v>75</v>
      </c>
      <c r="AY166" s="144" t="s">
        <v>166</v>
      </c>
    </row>
    <row r="167" spans="2:65" s="13" customFormat="1">
      <c r="B167" s="150"/>
      <c r="D167" s="143" t="s">
        <v>177</v>
      </c>
      <c r="E167" s="151" t="s">
        <v>19</v>
      </c>
      <c r="F167" s="152" t="s">
        <v>179</v>
      </c>
      <c r="H167" s="153">
        <v>1.53</v>
      </c>
      <c r="I167" s="154"/>
      <c r="L167" s="150"/>
      <c r="M167" s="155"/>
      <c r="T167" s="156"/>
      <c r="AT167" s="151" t="s">
        <v>177</v>
      </c>
      <c r="AU167" s="151" t="s">
        <v>84</v>
      </c>
      <c r="AV167" s="13" t="s">
        <v>89</v>
      </c>
      <c r="AW167" s="13" t="s">
        <v>33</v>
      </c>
      <c r="AX167" s="13" t="s">
        <v>75</v>
      </c>
      <c r="AY167" s="151" t="s">
        <v>166</v>
      </c>
    </row>
    <row r="168" spans="2:65" s="14" customFormat="1">
      <c r="B168" s="157"/>
      <c r="D168" s="143" t="s">
        <v>177</v>
      </c>
      <c r="E168" s="158" t="s">
        <v>19</v>
      </c>
      <c r="F168" s="159" t="s">
        <v>180</v>
      </c>
      <c r="H168" s="160">
        <v>1.53</v>
      </c>
      <c r="I168" s="161"/>
      <c r="L168" s="157"/>
      <c r="M168" s="162"/>
      <c r="T168" s="163"/>
      <c r="AT168" s="158" t="s">
        <v>177</v>
      </c>
      <c r="AU168" s="158" t="s">
        <v>84</v>
      </c>
      <c r="AV168" s="14" t="s">
        <v>173</v>
      </c>
      <c r="AW168" s="14" t="s">
        <v>33</v>
      </c>
      <c r="AX168" s="14" t="s">
        <v>34</v>
      </c>
      <c r="AY168" s="158" t="s">
        <v>166</v>
      </c>
    </row>
    <row r="169" spans="2:65" s="11" customFormat="1" ht="22.95" customHeight="1">
      <c r="B169" s="113"/>
      <c r="D169" s="114" t="s">
        <v>74</v>
      </c>
      <c r="E169" s="123" t="s">
        <v>212</v>
      </c>
      <c r="F169" s="123" t="s">
        <v>233</v>
      </c>
      <c r="I169" s="116"/>
      <c r="J169" s="124">
        <f>BK169</f>
        <v>0</v>
      </c>
      <c r="L169" s="113"/>
      <c r="M169" s="118"/>
      <c r="P169" s="119">
        <f>SUM(P170:P231)</f>
        <v>0</v>
      </c>
      <c r="R169" s="119">
        <f>SUM(R170:R231)</f>
        <v>4.9813052600000001</v>
      </c>
      <c r="T169" s="120">
        <f>SUM(T170:T231)</f>
        <v>6.1921800000000003E-3</v>
      </c>
      <c r="AR169" s="114" t="s">
        <v>34</v>
      </c>
      <c r="AT169" s="121" t="s">
        <v>74</v>
      </c>
      <c r="AU169" s="121" t="s">
        <v>34</v>
      </c>
      <c r="AY169" s="114" t="s">
        <v>166</v>
      </c>
      <c r="BK169" s="122">
        <f>SUM(BK170:BK231)</f>
        <v>0</v>
      </c>
    </row>
    <row r="170" spans="2:65" s="1" customFormat="1" ht="16.5" customHeight="1">
      <c r="B170" s="33"/>
      <c r="C170" s="125" t="s">
        <v>234</v>
      </c>
      <c r="D170" s="125" t="s">
        <v>168</v>
      </c>
      <c r="E170" s="126" t="s">
        <v>235</v>
      </c>
      <c r="F170" s="127" t="s">
        <v>236</v>
      </c>
      <c r="G170" s="128" t="s">
        <v>87</v>
      </c>
      <c r="H170" s="129">
        <v>235.12299999999999</v>
      </c>
      <c r="I170" s="130"/>
      <c r="J170" s="131">
        <f>ROUND(I170*H170,2)</f>
        <v>0</v>
      </c>
      <c r="K170" s="127" t="s">
        <v>172</v>
      </c>
      <c r="L170" s="33"/>
      <c r="M170" s="132" t="s">
        <v>19</v>
      </c>
      <c r="N170" s="133" t="s">
        <v>46</v>
      </c>
      <c r="P170" s="134">
        <f>O170*H170</f>
        <v>0</v>
      </c>
      <c r="Q170" s="134">
        <v>2.5999999999999998E-4</v>
      </c>
      <c r="R170" s="134">
        <f>Q170*H170</f>
        <v>6.1131979999999995E-2</v>
      </c>
      <c r="S170" s="134">
        <v>0</v>
      </c>
      <c r="T170" s="135">
        <f>S170*H170</f>
        <v>0</v>
      </c>
      <c r="AR170" s="136" t="s">
        <v>173</v>
      </c>
      <c r="AT170" s="136" t="s">
        <v>168</v>
      </c>
      <c r="AU170" s="136" t="s">
        <v>84</v>
      </c>
      <c r="AY170" s="18" t="s">
        <v>166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8" t="s">
        <v>34</v>
      </c>
      <c r="BK170" s="137">
        <f>ROUND(I170*H170,2)</f>
        <v>0</v>
      </c>
      <c r="BL170" s="18" t="s">
        <v>173</v>
      </c>
      <c r="BM170" s="136" t="s">
        <v>237</v>
      </c>
    </row>
    <row r="171" spans="2:65" s="1" customFormat="1">
      <c r="B171" s="33"/>
      <c r="D171" s="138" t="s">
        <v>175</v>
      </c>
      <c r="F171" s="139" t="s">
        <v>238</v>
      </c>
      <c r="I171" s="140"/>
      <c r="L171" s="33"/>
      <c r="M171" s="141"/>
      <c r="T171" s="54"/>
      <c r="AT171" s="18" t="s">
        <v>175</v>
      </c>
      <c r="AU171" s="18" t="s">
        <v>84</v>
      </c>
    </row>
    <row r="172" spans="2:65" s="12" customFormat="1">
      <c r="B172" s="142"/>
      <c r="D172" s="143" t="s">
        <v>177</v>
      </c>
      <c r="E172" s="144" t="s">
        <v>19</v>
      </c>
      <c r="F172" s="145" t="s">
        <v>85</v>
      </c>
      <c r="H172" s="146">
        <v>227.983</v>
      </c>
      <c r="I172" s="147"/>
      <c r="L172" s="142"/>
      <c r="M172" s="148"/>
      <c r="T172" s="149"/>
      <c r="AT172" s="144" t="s">
        <v>177</v>
      </c>
      <c r="AU172" s="144" t="s">
        <v>84</v>
      </c>
      <c r="AV172" s="12" t="s">
        <v>84</v>
      </c>
      <c r="AW172" s="12" t="s">
        <v>33</v>
      </c>
      <c r="AX172" s="12" t="s">
        <v>75</v>
      </c>
      <c r="AY172" s="144" t="s">
        <v>166</v>
      </c>
    </row>
    <row r="173" spans="2:65" s="13" customFormat="1">
      <c r="B173" s="150"/>
      <c r="D173" s="143" t="s">
        <v>177</v>
      </c>
      <c r="E173" s="151" t="s">
        <v>19</v>
      </c>
      <c r="F173" s="152" t="s">
        <v>179</v>
      </c>
      <c r="H173" s="153">
        <v>227.983</v>
      </c>
      <c r="I173" s="154"/>
      <c r="L173" s="150"/>
      <c r="M173" s="155"/>
      <c r="T173" s="156"/>
      <c r="AT173" s="151" t="s">
        <v>177</v>
      </c>
      <c r="AU173" s="151" t="s">
        <v>84</v>
      </c>
      <c r="AV173" s="13" t="s">
        <v>89</v>
      </c>
      <c r="AW173" s="13" t="s">
        <v>33</v>
      </c>
      <c r="AX173" s="13" t="s">
        <v>75</v>
      </c>
      <c r="AY173" s="151" t="s">
        <v>166</v>
      </c>
    </row>
    <row r="174" spans="2:65" s="12" customFormat="1">
      <c r="B174" s="142"/>
      <c r="D174" s="143" t="s">
        <v>177</v>
      </c>
      <c r="E174" s="144" t="s">
        <v>19</v>
      </c>
      <c r="F174" s="145" t="s">
        <v>94</v>
      </c>
      <c r="H174" s="146">
        <v>2.3759999999999999</v>
      </c>
      <c r="I174" s="147"/>
      <c r="L174" s="142"/>
      <c r="M174" s="148"/>
      <c r="T174" s="149"/>
      <c r="AT174" s="144" t="s">
        <v>177</v>
      </c>
      <c r="AU174" s="144" t="s">
        <v>84</v>
      </c>
      <c r="AV174" s="12" t="s">
        <v>84</v>
      </c>
      <c r="AW174" s="12" t="s">
        <v>33</v>
      </c>
      <c r="AX174" s="12" t="s">
        <v>75</v>
      </c>
      <c r="AY174" s="144" t="s">
        <v>166</v>
      </c>
    </row>
    <row r="175" spans="2:65" s="12" customFormat="1">
      <c r="B175" s="142"/>
      <c r="D175" s="143" t="s">
        <v>177</v>
      </c>
      <c r="E175" s="144" t="s">
        <v>19</v>
      </c>
      <c r="F175" s="145" t="s">
        <v>97</v>
      </c>
      <c r="H175" s="146">
        <v>2.3759999999999999</v>
      </c>
      <c r="I175" s="147"/>
      <c r="L175" s="142"/>
      <c r="M175" s="148"/>
      <c r="T175" s="149"/>
      <c r="AT175" s="144" t="s">
        <v>177</v>
      </c>
      <c r="AU175" s="144" t="s">
        <v>84</v>
      </c>
      <c r="AV175" s="12" t="s">
        <v>84</v>
      </c>
      <c r="AW175" s="12" t="s">
        <v>33</v>
      </c>
      <c r="AX175" s="12" t="s">
        <v>75</v>
      </c>
      <c r="AY175" s="144" t="s">
        <v>166</v>
      </c>
    </row>
    <row r="176" spans="2:65" s="12" customFormat="1">
      <c r="B176" s="142"/>
      <c r="D176" s="143" t="s">
        <v>177</v>
      </c>
      <c r="E176" s="144" t="s">
        <v>19</v>
      </c>
      <c r="F176" s="145" t="s">
        <v>99</v>
      </c>
      <c r="H176" s="146">
        <v>2.3879999999999999</v>
      </c>
      <c r="I176" s="147"/>
      <c r="L176" s="142"/>
      <c r="M176" s="148"/>
      <c r="T176" s="149"/>
      <c r="AT176" s="144" t="s">
        <v>177</v>
      </c>
      <c r="AU176" s="144" t="s">
        <v>84</v>
      </c>
      <c r="AV176" s="12" t="s">
        <v>84</v>
      </c>
      <c r="AW176" s="12" t="s">
        <v>33</v>
      </c>
      <c r="AX176" s="12" t="s">
        <v>75</v>
      </c>
      <c r="AY176" s="144" t="s">
        <v>166</v>
      </c>
    </row>
    <row r="177" spans="2:65" s="13" customFormat="1">
      <c r="B177" s="150"/>
      <c r="D177" s="143" t="s">
        <v>177</v>
      </c>
      <c r="E177" s="151" t="s">
        <v>19</v>
      </c>
      <c r="F177" s="152" t="s">
        <v>179</v>
      </c>
      <c r="H177" s="153">
        <v>7.14</v>
      </c>
      <c r="I177" s="154"/>
      <c r="L177" s="150"/>
      <c r="M177" s="155"/>
      <c r="T177" s="156"/>
      <c r="AT177" s="151" t="s">
        <v>177</v>
      </c>
      <c r="AU177" s="151" t="s">
        <v>84</v>
      </c>
      <c r="AV177" s="13" t="s">
        <v>89</v>
      </c>
      <c r="AW177" s="13" t="s">
        <v>33</v>
      </c>
      <c r="AX177" s="13" t="s">
        <v>75</v>
      </c>
      <c r="AY177" s="151" t="s">
        <v>166</v>
      </c>
    </row>
    <row r="178" spans="2:65" s="14" customFormat="1">
      <c r="B178" s="157"/>
      <c r="D178" s="143" t="s">
        <v>177</v>
      </c>
      <c r="E178" s="158" t="s">
        <v>19</v>
      </c>
      <c r="F178" s="159" t="s">
        <v>180</v>
      </c>
      <c r="H178" s="160">
        <v>235.12299999999999</v>
      </c>
      <c r="I178" s="161"/>
      <c r="L178" s="157"/>
      <c r="M178" s="162"/>
      <c r="T178" s="163"/>
      <c r="AT178" s="158" t="s">
        <v>177</v>
      </c>
      <c r="AU178" s="158" t="s">
        <v>84</v>
      </c>
      <c r="AV178" s="14" t="s">
        <v>173</v>
      </c>
      <c r="AW178" s="14" t="s">
        <v>33</v>
      </c>
      <c r="AX178" s="14" t="s">
        <v>34</v>
      </c>
      <c r="AY178" s="158" t="s">
        <v>166</v>
      </c>
    </row>
    <row r="179" spans="2:65" s="1" customFormat="1" ht="24.15" customHeight="1">
      <c r="B179" s="33"/>
      <c r="C179" s="125" t="s">
        <v>239</v>
      </c>
      <c r="D179" s="125" t="s">
        <v>168</v>
      </c>
      <c r="E179" s="126" t="s">
        <v>240</v>
      </c>
      <c r="F179" s="127" t="s">
        <v>241</v>
      </c>
      <c r="G179" s="128" t="s">
        <v>87</v>
      </c>
      <c r="H179" s="129">
        <v>90.748999999999995</v>
      </c>
      <c r="I179" s="130"/>
      <c r="J179" s="131">
        <f>ROUND(I179*H179,2)</f>
        <v>0</v>
      </c>
      <c r="K179" s="127" t="s">
        <v>172</v>
      </c>
      <c r="L179" s="33"/>
      <c r="M179" s="132" t="s">
        <v>19</v>
      </c>
      <c r="N179" s="133" t="s">
        <v>46</v>
      </c>
      <c r="P179" s="134">
        <f>O179*H179</f>
        <v>0</v>
      </c>
      <c r="Q179" s="134">
        <v>1.54E-2</v>
      </c>
      <c r="R179" s="134">
        <f>Q179*H179</f>
        <v>1.3975346</v>
      </c>
      <c r="S179" s="134">
        <v>0</v>
      </c>
      <c r="T179" s="135">
        <f>S179*H179</f>
        <v>0</v>
      </c>
      <c r="AR179" s="136" t="s">
        <v>173</v>
      </c>
      <c r="AT179" s="136" t="s">
        <v>168</v>
      </c>
      <c r="AU179" s="136" t="s">
        <v>84</v>
      </c>
      <c r="AY179" s="18" t="s">
        <v>166</v>
      </c>
      <c r="BE179" s="137">
        <f>IF(N179="základní",J179,0)</f>
        <v>0</v>
      </c>
      <c r="BF179" s="137">
        <f>IF(N179="snížená",J179,0)</f>
        <v>0</v>
      </c>
      <c r="BG179" s="137">
        <f>IF(N179="zákl. přenesená",J179,0)</f>
        <v>0</v>
      </c>
      <c r="BH179" s="137">
        <f>IF(N179="sníž. přenesená",J179,0)</f>
        <v>0</v>
      </c>
      <c r="BI179" s="137">
        <f>IF(N179="nulová",J179,0)</f>
        <v>0</v>
      </c>
      <c r="BJ179" s="18" t="s">
        <v>34</v>
      </c>
      <c r="BK179" s="137">
        <f>ROUND(I179*H179,2)</f>
        <v>0</v>
      </c>
      <c r="BL179" s="18" t="s">
        <v>173</v>
      </c>
      <c r="BM179" s="136" t="s">
        <v>242</v>
      </c>
    </row>
    <row r="180" spans="2:65" s="1" customFormat="1">
      <c r="B180" s="33"/>
      <c r="D180" s="138" t="s">
        <v>175</v>
      </c>
      <c r="F180" s="139" t="s">
        <v>243</v>
      </c>
      <c r="I180" s="140"/>
      <c r="L180" s="33"/>
      <c r="M180" s="141"/>
      <c r="T180" s="54"/>
      <c r="AT180" s="18" t="s">
        <v>175</v>
      </c>
      <c r="AU180" s="18" t="s">
        <v>84</v>
      </c>
    </row>
    <row r="181" spans="2:65" s="15" customFormat="1">
      <c r="B181" s="164"/>
      <c r="D181" s="143" t="s">
        <v>177</v>
      </c>
      <c r="E181" s="165" t="s">
        <v>19</v>
      </c>
      <c r="F181" s="166" t="s">
        <v>244</v>
      </c>
      <c r="H181" s="165" t="s">
        <v>19</v>
      </c>
      <c r="I181" s="167"/>
      <c r="L181" s="164"/>
      <c r="M181" s="168"/>
      <c r="T181" s="169"/>
      <c r="AT181" s="165" t="s">
        <v>177</v>
      </c>
      <c r="AU181" s="165" t="s">
        <v>84</v>
      </c>
      <c r="AV181" s="15" t="s">
        <v>34</v>
      </c>
      <c r="AW181" s="15" t="s">
        <v>33</v>
      </c>
      <c r="AX181" s="15" t="s">
        <v>75</v>
      </c>
      <c r="AY181" s="165" t="s">
        <v>166</v>
      </c>
    </row>
    <row r="182" spans="2:65" s="12" customFormat="1">
      <c r="B182" s="142"/>
      <c r="D182" s="143" t="s">
        <v>177</v>
      </c>
      <c r="E182" s="144" t="s">
        <v>19</v>
      </c>
      <c r="F182" s="145" t="s">
        <v>115</v>
      </c>
      <c r="H182" s="146">
        <v>90.748999999999995</v>
      </c>
      <c r="I182" s="147"/>
      <c r="L182" s="142"/>
      <c r="M182" s="148"/>
      <c r="T182" s="149"/>
      <c r="AT182" s="144" t="s">
        <v>177</v>
      </c>
      <c r="AU182" s="144" t="s">
        <v>84</v>
      </c>
      <c r="AV182" s="12" t="s">
        <v>84</v>
      </c>
      <c r="AW182" s="12" t="s">
        <v>33</v>
      </c>
      <c r="AX182" s="12" t="s">
        <v>75</v>
      </c>
      <c r="AY182" s="144" t="s">
        <v>166</v>
      </c>
    </row>
    <row r="183" spans="2:65" s="13" customFormat="1">
      <c r="B183" s="150"/>
      <c r="D183" s="143" t="s">
        <v>177</v>
      </c>
      <c r="E183" s="151" t="s">
        <v>19</v>
      </c>
      <c r="F183" s="152" t="s">
        <v>179</v>
      </c>
      <c r="H183" s="153">
        <v>90.748999999999995</v>
      </c>
      <c r="I183" s="154"/>
      <c r="L183" s="150"/>
      <c r="M183" s="155"/>
      <c r="T183" s="156"/>
      <c r="AT183" s="151" t="s">
        <v>177</v>
      </c>
      <c r="AU183" s="151" t="s">
        <v>84</v>
      </c>
      <c r="AV183" s="13" t="s">
        <v>89</v>
      </c>
      <c r="AW183" s="13" t="s">
        <v>33</v>
      </c>
      <c r="AX183" s="13" t="s">
        <v>75</v>
      </c>
      <c r="AY183" s="151" t="s">
        <v>166</v>
      </c>
    </row>
    <row r="184" spans="2:65" s="14" customFormat="1">
      <c r="B184" s="157"/>
      <c r="D184" s="143" t="s">
        <v>177</v>
      </c>
      <c r="E184" s="158" t="s">
        <v>19</v>
      </c>
      <c r="F184" s="159" t="s">
        <v>180</v>
      </c>
      <c r="H184" s="160">
        <v>90.748999999999995</v>
      </c>
      <c r="I184" s="161"/>
      <c r="L184" s="157"/>
      <c r="M184" s="162"/>
      <c r="T184" s="163"/>
      <c r="AT184" s="158" t="s">
        <v>177</v>
      </c>
      <c r="AU184" s="158" t="s">
        <v>84</v>
      </c>
      <c r="AV184" s="14" t="s">
        <v>173</v>
      </c>
      <c r="AW184" s="14" t="s">
        <v>33</v>
      </c>
      <c r="AX184" s="14" t="s">
        <v>34</v>
      </c>
      <c r="AY184" s="158" t="s">
        <v>166</v>
      </c>
    </row>
    <row r="185" spans="2:65" s="1" customFormat="1" ht="24.15" customHeight="1">
      <c r="B185" s="33"/>
      <c r="C185" s="125" t="s">
        <v>245</v>
      </c>
      <c r="D185" s="125" t="s">
        <v>168</v>
      </c>
      <c r="E185" s="126" t="s">
        <v>246</v>
      </c>
      <c r="F185" s="127" t="s">
        <v>247</v>
      </c>
      <c r="G185" s="128" t="s">
        <v>87</v>
      </c>
      <c r="H185" s="129">
        <v>144.374</v>
      </c>
      <c r="I185" s="130"/>
      <c r="J185" s="131">
        <f>ROUND(I185*H185,2)</f>
        <v>0</v>
      </c>
      <c r="K185" s="127" t="s">
        <v>172</v>
      </c>
      <c r="L185" s="33"/>
      <c r="M185" s="132" t="s">
        <v>19</v>
      </c>
      <c r="N185" s="133" t="s">
        <v>46</v>
      </c>
      <c r="P185" s="134">
        <f>O185*H185</f>
        <v>0</v>
      </c>
      <c r="Q185" s="134">
        <v>1.8380000000000001E-2</v>
      </c>
      <c r="R185" s="134">
        <f>Q185*H185</f>
        <v>2.6535941200000002</v>
      </c>
      <c r="S185" s="134">
        <v>0</v>
      </c>
      <c r="T185" s="135">
        <f>S185*H185</f>
        <v>0</v>
      </c>
      <c r="AR185" s="136" t="s">
        <v>173</v>
      </c>
      <c r="AT185" s="136" t="s">
        <v>168</v>
      </c>
      <c r="AU185" s="136" t="s">
        <v>84</v>
      </c>
      <c r="AY185" s="18" t="s">
        <v>166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8" t="s">
        <v>34</v>
      </c>
      <c r="BK185" s="137">
        <f>ROUND(I185*H185,2)</f>
        <v>0</v>
      </c>
      <c r="BL185" s="18" t="s">
        <v>173</v>
      </c>
      <c r="BM185" s="136" t="s">
        <v>248</v>
      </c>
    </row>
    <row r="186" spans="2:65" s="1" customFormat="1">
      <c r="B186" s="33"/>
      <c r="D186" s="138" t="s">
        <v>175</v>
      </c>
      <c r="F186" s="139" t="s">
        <v>249</v>
      </c>
      <c r="I186" s="140"/>
      <c r="L186" s="33"/>
      <c r="M186" s="141"/>
      <c r="T186" s="54"/>
      <c r="AT186" s="18" t="s">
        <v>175</v>
      </c>
      <c r="AU186" s="18" t="s">
        <v>84</v>
      </c>
    </row>
    <row r="187" spans="2:65" s="12" customFormat="1">
      <c r="B187" s="142"/>
      <c r="D187" s="143" t="s">
        <v>177</v>
      </c>
      <c r="E187" s="144" t="s">
        <v>19</v>
      </c>
      <c r="F187" s="145" t="s">
        <v>85</v>
      </c>
      <c r="H187" s="146">
        <v>227.983</v>
      </c>
      <c r="I187" s="147"/>
      <c r="L187" s="142"/>
      <c r="M187" s="148"/>
      <c r="T187" s="149"/>
      <c r="AT187" s="144" t="s">
        <v>177</v>
      </c>
      <c r="AU187" s="144" t="s">
        <v>84</v>
      </c>
      <c r="AV187" s="12" t="s">
        <v>84</v>
      </c>
      <c r="AW187" s="12" t="s">
        <v>33</v>
      </c>
      <c r="AX187" s="12" t="s">
        <v>75</v>
      </c>
      <c r="AY187" s="144" t="s">
        <v>166</v>
      </c>
    </row>
    <row r="188" spans="2:65" s="13" customFormat="1">
      <c r="B188" s="150"/>
      <c r="D188" s="143" t="s">
        <v>177</v>
      </c>
      <c r="E188" s="151" t="s">
        <v>19</v>
      </c>
      <c r="F188" s="152" t="s">
        <v>179</v>
      </c>
      <c r="H188" s="153">
        <v>227.983</v>
      </c>
      <c r="I188" s="154"/>
      <c r="L188" s="150"/>
      <c r="M188" s="155"/>
      <c r="T188" s="156"/>
      <c r="AT188" s="151" t="s">
        <v>177</v>
      </c>
      <c r="AU188" s="151" t="s">
        <v>84</v>
      </c>
      <c r="AV188" s="13" t="s">
        <v>89</v>
      </c>
      <c r="AW188" s="13" t="s">
        <v>33</v>
      </c>
      <c r="AX188" s="13" t="s">
        <v>75</v>
      </c>
      <c r="AY188" s="151" t="s">
        <v>166</v>
      </c>
    </row>
    <row r="189" spans="2:65" s="12" customFormat="1">
      <c r="B189" s="142"/>
      <c r="D189" s="143" t="s">
        <v>177</v>
      </c>
      <c r="E189" s="144" t="s">
        <v>19</v>
      </c>
      <c r="F189" s="145" t="s">
        <v>94</v>
      </c>
      <c r="H189" s="146">
        <v>2.3759999999999999</v>
      </c>
      <c r="I189" s="147"/>
      <c r="L189" s="142"/>
      <c r="M189" s="148"/>
      <c r="T189" s="149"/>
      <c r="AT189" s="144" t="s">
        <v>177</v>
      </c>
      <c r="AU189" s="144" t="s">
        <v>84</v>
      </c>
      <c r="AV189" s="12" t="s">
        <v>84</v>
      </c>
      <c r="AW189" s="12" t="s">
        <v>33</v>
      </c>
      <c r="AX189" s="12" t="s">
        <v>75</v>
      </c>
      <c r="AY189" s="144" t="s">
        <v>166</v>
      </c>
    </row>
    <row r="190" spans="2:65" s="12" customFormat="1">
      <c r="B190" s="142"/>
      <c r="D190" s="143" t="s">
        <v>177</v>
      </c>
      <c r="E190" s="144" t="s">
        <v>19</v>
      </c>
      <c r="F190" s="145" t="s">
        <v>97</v>
      </c>
      <c r="H190" s="146">
        <v>2.3759999999999999</v>
      </c>
      <c r="I190" s="147"/>
      <c r="L190" s="142"/>
      <c r="M190" s="148"/>
      <c r="T190" s="149"/>
      <c r="AT190" s="144" t="s">
        <v>177</v>
      </c>
      <c r="AU190" s="144" t="s">
        <v>84</v>
      </c>
      <c r="AV190" s="12" t="s">
        <v>84</v>
      </c>
      <c r="AW190" s="12" t="s">
        <v>33</v>
      </c>
      <c r="AX190" s="12" t="s">
        <v>75</v>
      </c>
      <c r="AY190" s="144" t="s">
        <v>166</v>
      </c>
    </row>
    <row r="191" spans="2:65" s="12" customFormat="1">
      <c r="B191" s="142"/>
      <c r="D191" s="143" t="s">
        <v>177</v>
      </c>
      <c r="E191" s="144" t="s">
        <v>19</v>
      </c>
      <c r="F191" s="145" t="s">
        <v>99</v>
      </c>
      <c r="H191" s="146">
        <v>2.3879999999999999</v>
      </c>
      <c r="I191" s="147"/>
      <c r="L191" s="142"/>
      <c r="M191" s="148"/>
      <c r="T191" s="149"/>
      <c r="AT191" s="144" t="s">
        <v>177</v>
      </c>
      <c r="AU191" s="144" t="s">
        <v>84</v>
      </c>
      <c r="AV191" s="12" t="s">
        <v>84</v>
      </c>
      <c r="AW191" s="12" t="s">
        <v>33</v>
      </c>
      <c r="AX191" s="12" t="s">
        <v>75</v>
      </c>
      <c r="AY191" s="144" t="s">
        <v>166</v>
      </c>
    </row>
    <row r="192" spans="2:65" s="13" customFormat="1">
      <c r="B192" s="150"/>
      <c r="D192" s="143" t="s">
        <v>177</v>
      </c>
      <c r="E192" s="151" t="s">
        <v>19</v>
      </c>
      <c r="F192" s="152" t="s">
        <v>179</v>
      </c>
      <c r="H192" s="153">
        <v>7.14</v>
      </c>
      <c r="I192" s="154"/>
      <c r="L192" s="150"/>
      <c r="M192" s="155"/>
      <c r="T192" s="156"/>
      <c r="AT192" s="151" t="s">
        <v>177</v>
      </c>
      <c r="AU192" s="151" t="s">
        <v>84</v>
      </c>
      <c r="AV192" s="13" t="s">
        <v>89</v>
      </c>
      <c r="AW192" s="13" t="s">
        <v>33</v>
      </c>
      <c r="AX192" s="13" t="s">
        <v>75</v>
      </c>
      <c r="AY192" s="151" t="s">
        <v>166</v>
      </c>
    </row>
    <row r="193" spans="2:65" s="12" customFormat="1">
      <c r="B193" s="142"/>
      <c r="D193" s="143" t="s">
        <v>177</v>
      </c>
      <c r="E193" s="144" t="s">
        <v>19</v>
      </c>
      <c r="F193" s="145" t="s">
        <v>250</v>
      </c>
      <c r="H193" s="146">
        <v>-90.748999999999995</v>
      </c>
      <c r="I193" s="147"/>
      <c r="L193" s="142"/>
      <c r="M193" s="148"/>
      <c r="T193" s="149"/>
      <c r="AT193" s="144" t="s">
        <v>177</v>
      </c>
      <c r="AU193" s="144" t="s">
        <v>84</v>
      </c>
      <c r="AV193" s="12" t="s">
        <v>84</v>
      </c>
      <c r="AW193" s="12" t="s">
        <v>33</v>
      </c>
      <c r="AX193" s="12" t="s">
        <v>75</v>
      </c>
      <c r="AY193" s="144" t="s">
        <v>166</v>
      </c>
    </row>
    <row r="194" spans="2:65" s="13" customFormat="1">
      <c r="B194" s="150"/>
      <c r="D194" s="143" t="s">
        <v>177</v>
      </c>
      <c r="E194" s="151" t="s">
        <v>19</v>
      </c>
      <c r="F194" s="152" t="s">
        <v>179</v>
      </c>
      <c r="H194" s="153">
        <v>-90.748999999999995</v>
      </c>
      <c r="I194" s="154"/>
      <c r="L194" s="150"/>
      <c r="M194" s="155"/>
      <c r="T194" s="156"/>
      <c r="AT194" s="151" t="s">
        <v>177</v>
      </c>
      <c r="AU194" s="151" t="s">
        <v>84</v>
      </c>
      <c r="AV194" s="13" t="s">
        <v>89</v>
      </c>
      <c r="AW194" s="13" t="s">
        <v>33</v>
      </c>
      <c r="AX194" s="13" t="s">
        <v>75</v>
      </c>
      <c r="AY194" s="151" t="s">
        <v>166</v>
      </c>
    </row>
    <row r="195" spans="2:65" s="14" customFormat="1">
      <c r="B195" s="157"/>
      <c r="D195" s="143" t="s">
        <v>177</v>
      </c>
      <c r="E195" s="158" t="s">
        <v>19</v>
      </c>
      <c r="F195" s="159" t="s">
        <v>180</v>
      </c>
      <c r="H195" s="160">
        <v>144.374</v>
      </c>
      <c r="I195" s="161"/>
      <c r="L195" s="157"/>
      <c r="M195" s="162"/>
      <c r="T195" s="163"/>
      <c r="AT195" s="158" t="s">
        <v>177</v>
      </c>
      <c r="AU195" s="158" t="s">
        <v>84</v>
      </c>
      <c r="AV195" s="14" t="s">
        <v>173</v>
      </c>
      <c r="AW195" s="14" t="s">
        <v>33</v>
      </c>
      <c r="AX195" s="14" t="s">
        <v>34</v>
      </c>
      <c r="AY195" s="158" t="s">
        <v>166</v>
      </c>
    </row>
    <row r="196" spans="2:65" s="1" customFormat="1" ht="16.5" customHeight="1">
      <c r="B196" s="33"/>
      <c r="C196" s="125" t="s">
        <v>8</v>
      </c>
      <c r="D196" s="125" t="s">
        <v>168</v>
      </c>
      <c r="E196" s="126" t="s">
        <v>251</v>
      </c>
      <c r="F196" s="127" t="s">
        <v>252</v>
      </c>
      <c r="G196" s="128" t="s">
        <v>87</v>
      </c>
      <c r="H196" s="129">
        <v>7.14</v>
      </c>
      <c r="I196" s="130"/>
      <c r="J196" s="131">
        <f>ROUND(I196*H196,2)</f>
        <v>0</v>
      </c>
      <c r="K196" s="127" t="s">
        <v>172</v>
      </c>
      <c r="L196" s="33"/>
      <c r="M196" s="132" t="s">
        <v>19</v>
      </c>
      <c r="N196" s="133" t="s">
        <v>46</v>
      </c>
      <c r="P196" s="134">
        <f>O196*H196</f>
        <v>0</v>
      </c>
      <c r="Q196" s="134">
        <v>3.4680000000000002E-2</v>
      </c>
      <c r="R196" s="134">
        <f>Q196*H196</f>
        <v>0.24761520000000001</v>
      </c>
      <c r="S196" s="134">
        <v>0</v>
      </c>
      <c r="T196" s="135">
        <f>S196*H196</f>
        <v>0</v>
      </c>
      <c r="AR196" s="136" t="s">
        <v>173</v>
      </c>
      <c r="AT196" s="136" t="s">
        <v>168</v>
      </c>
      <c r="AU196" s="136" t="s">
        <v>84</v>
      </c>
      <c r="AY196" s="18" t="s">
        <v>166</v>
      </c>
      <c r="BE196" s="137">
        <f>IF(N196="základní",J196,0)</f>
        <v>0</v>
      </c>
      <c r="BF196" s="137">
        <f>IF(N196="snížená",J196,0)</f>
        <v>0</v>
      </c>
      <c r="BG196" s="137">
        <f>IF(N196="zákl. přenesená",J196,0)</f>
        <v>0</v>
      </c>
      <c r="BH196" s="137">
        <f>IF(N196="sníž. přenesená",J196,0)</f>
        <v>0</v>
      </c>
      <c r="BI196" s="137">
        <f>IF(N196="nulová",J196,0)</f>
        <v>0</v>
      </c>
      <c r="BJ196" s="18" t="s">
        <v>34</v>
      </c>
      <c r="BK196" s="137">
        <f>ROUND(I196*H196,2)</f>
        <v>0</v>
      </c>
      <c r="BL196" s="18" t="s">
        <v>173</v>
      </c>
      <c r="BM196" s="136" t="s">
        <v>253</v>
      </c>
    </row>
    <row r="197" spans="2:65" s="1" customFormat="1">
      <c r="B197" s="33"/>
      <c r="D197" s="138" t="s">
        <v>175</v>
      </c>
      <c r="F197" s="139" t="s">
        <v>254</v>
      </c>
      <c r="I197" s="140"/>
      <c r="L197" s="33"/>
      <c r="M197" s="141"/>
      <c r="T197" s="54"/>
      <c r="AT197" s="18" t="s">
        <v>175</v>
      </c>
      <c r="AU197" s="18" t="s">
        <v>84</v>
      </c>
    </row>
    <row r="198" spans="2:65" s="12" customFormat="1">
      <c r="B198" s="142"/>
      <c r="D198" s="143" t="s">
        <v>177</v>
      </c>
      <c r="E198" s="144" t="s">
        <v>19</v>
      </c>
      <c r="F198" s="145" t="s">
        <v>94</v>
      </c>
      <c r="H198" s="146">
        <v>2.3759999999999999</v>
      </c>
      <c r="I198" s="147"/>
      <c r="L198" s="142"/>
      <c r="M198" s="148"/>
      <c r="T198" s="149"/>
      <c r="AT198" s="144" t="s">
        <v>177</v>
      </c>
      <c r="AU198" s="144" t="s">
        <v>84</v>
      </c>
      <c r="AV198" s="12" t="s">
        <v>84</v>
      </c>
      <c r="AW198" s="12" t="s">
        <v>33</v>
      </c>
      <c r="AX198" s="12" t="s">
        <v>75</v>
      </c>
      <c r="AY198" s="144" t="s">
        <v>166</v>
      </c>
    </row>
    <row r="199" spans="2:65" s="12" customFormat="1">
      <c r="B199" s="142"/>
      <c r="D199" s="143" t="s">
        <v>177</v>
      </c>
      <c r="E199" s="144" t="s">
        <v>19</v>
      </c>
      <c r="F199" s="145" t="s">
        <v>97</v>
      </c>
      <c r="H199" s="146">
        <v>2.3759999999999999</v>
      </c>
      <c r="I199" s="147"/>
      <c r="L199" s="142"/>
      <c r="M199" s="148"/>
      <c r="T199" s="149"/>
      <c r="AT199" s="144" t="s">
        <v>177</v>
      </c>
      <c r="AU199" s="144" t="s">
        <v>84</v>
      </c>
      <c r="AV199" s="12" t="s">
        <v>84</v>
      </c>
      <c r="AW199" s="12" t="s">
        <v>33</v>
      </c>
      <c r="AX199" s="12" t="s">
        <v>75</v>
      </c>
      <c r="AY199" s="144" t="s">
        <v>166</v>
      </c>
    </row>
    <row r="200" spans="2:65" s="12" customFormat="1">
      <c r="B200" s="142"/>
      <c r="D200" s="143" t="s">
        <v>177</v>
      </c>
      <c r="E200" s="144" t="s">
        <v>19</v>
      </c>
      <c r="F200" s="145" t="s">
        <v>99</v>
      </c>
      <c r="H200" s="146">
        <v>2.3879999999999999</v>
      </c>
      <c r="I200" s="147"/>
      <c r="L200" s="142"/>
      <c r="M200" s="148"/>
      <c r="T200" s="149"/>
      <c r="AT200" s="144" t="s">
        <v>177</v>
      </c>
      <c r="AU200" s="144" t="s">
        <v>84</v>
      </c>
      <c r="AV200" s="12" t="s">
        <v>84</v>
      </c>
      <c r="AW200" s="12" t="s">
        <v>33</v>
      </c>
      <c r="AX200" s="12" t="s">
        <v>75</v>
      </c>
      <c r="AY200" s="144" t="s">
        <v>166</v>
      </c>
    </row>
    <row r="201" spans="2:65" s="13" customFormat="1">
      <c r="B201" s="150"/>
      <c r="D201" s="143" t="s">
        <v>177</v>
      </c>
      <c r="E201" s="151" t="s">
        <v>19</v>
      </c>
      <c r="F201" s="152" t="s">
        <v>179</v>
      </c>
      <c r="H201" s="153">
        <v>7.14</v>
      </c>
      <c r="I201" s="154"/>
      <c r="L201" s="150"/>
      <c r="M201" s="155"/>
      <c r="T201" s="156"/>
      <c r="AT201" s="151" t="s">
        <v>177</v>
      </c>
      <c r="AU201" s="151" t="s">
        <v>84</v>
      </c>
      <c r="AV201" s="13" t="s">
        <v>89</v>
      </c>
      <c r="AW201" s="13" t="s">
        <v>33</v>
      </c>
      <c r="AX201" s="13" t="s">
        <v>75</v>
      </c>
      <c r="AY201" s="151" t="s">
        <v>166</v>
      </c>
    </row>
    <row r="202" spans="2:65" s="14" customFormat="1">
      <c r="B202" s="157"/>
      <c r="D202" s="143" t="s">
        <v>177</v>
      </c>
      <c r="E202" s="158" t="s">
        <v>19</v>
      </c>
      <c r="F202" s="159" t="s">
        <v>180</v>
      </c>
      <c r="H202" s="160">
        <v>7.14</v>
      </c>
      <c r="I202" s="161"/>
      <c r="L202" s="157"/>
      <c r="M202" s="162"/>
      <c r="T202" s="163"/>
      <c r="AT202" s="158" t="s">
        <v>177</v>
      </c>
      <c r="AU202" s="158" t="s">
        <v>84</v>
      </c>
      <c r="AV202" s="14" t="s">
        <v>173</v>
      </c>
      <c r="AW202" s="14" t="s">
        <v>33</v>
      </c>
      <c r="AX202" s="14" t="s">
        <v>34</v>
      </c>
      <c r="AY202" s="158" t="s">
        <v>166</v>
      </c>
    </row>
    <row r="203" spans="2:65" s="1" customFormat="1" ht="16.5" customHeight="1">
      <c r="B203" s="33"/>
      <c r="C203" s="125" t="s">
        <v>255</v>
      </c>
      <c r="D203" s="125" t="s">
        <v>168</v>
      </c>
      <c r="E203" s="126" t="s">
        <v>256</v>
      </c>
      <c r="F203" s="127" t="s">
        <v>257</v>
      </c>
      <c r="G203" s="128" t="s">
        <v>109</v>
      </c>
      <c r="H203" s="129">
        <v>47.63</v>
      </c>
      <c r="I203" s="130"/>
      <c r="J203" s="131">
        <f>ROUND(I203*H203,2)</f>
        <v>0</v>
      </c>
      <c r="K203" s="127" t="s">
        <v>172</v>
      </c>
      <c r="L203" s="33"/>
      <c r="M203" s="132" t="s">
        <v>19</v>
      </c>
      <c r="N203" s="133" t="s">
        <v>46</v>
      </c>
      <c r="P203" s="134">
        <f>O203*H203</f>
        <v>0</v>
      </c>
      <c r="Q203" s="134">
        <v>1.5E-3</v>
      </c>
      <c r="R203" s="134">
        <f>Q203*H203</f>
        <v>7.1445000000000008E-2</v>
      </c>
      <c r="S203" s="134">
        <v>0</v>
      </c>
      <c r="T203" s="135">
        <f>S203*H203</f>
        <v>0</v>
      </c>
      <c r="AR203" s="136" t="s">
        <v>173</v>
      </c>
      <c r="AT203" s="136" t="s">
        <v>168</v>
      </c>
      <c r="AU203" s="136" t="s">
        <v>84</v>
      </c>
      <c r="AY203" s="18" t="s">
        <v>166</v>
      </c>
      <c r="BE203" s="137">
        <f>IF(N203="základní",J203,0)</f>
        <v>0</v>
      </c>
      <c r="BF203" s="137">
        <f>IF(N203="snížená",J203,0)</f>
        <v>0</v>
      </c>
      <c r="BG203" s="137">
        <f>IF(N203="zákl. přenesená",J203,0)</f>
        <v>0</v>
      </c>
      <c r="BH203" s="137">
        <f>IF(N203="sníž. přenesená",J203,0)</f>
        <v>0</v>
      </c>
      <c r="BI203" s="137">
        <f>IF(N203="nulová",J203,0)</f>
        <v>0</v>
      </c>
      <c r="BJ203" s="18" t="s">
        <v>34</v>
      </c>
      <c r="BK203" s="137">
        <f>ROUND(I203*H203,2)</f>
        <v>0</v>
      </c>
      <c r="BL203" s="18" t="s">
        <v>173</v>
      </c>
      <c r="BM203" s="136" t="s">
        <v>258</v>
      </c>
    </row>
    <row r="204" spans="2:65" s="1" customFormat="1">
      <c r="B204" s="33"/>
      <c r="D204" s="138" t="s">
        <v>175</v>
      </c>
      <c r="F204" s="139" t="s">
        <v>259</v>
      </c>
      <c r="I204" s="140"/>
      <c r="L204" s="33"/>
      <c r="M204" s="141"/>
      <c r="T204" s="54"/>
      <c r="AT204" s="18" t="s">
        <v>175</v>
      </c>
      <c r="AU204" s="18" t="s">
        <v>84</v>
      </c>
    </row>
    <row r="205" spans="2:65" s="12" customFormat="1">
      <c r="B205" s="142"/>
      <c r="D205" s="143" t="s">
        <v>177</v>
      </c>
      <c r="E205" s="144" t="s">
        <v>19</v>
      </c>
      <c r="F205" s="145" t="s">
        <v>260</v>
      </c>
      <c r="H205" s="146">
        <v>5.54</v>
      </c>
      <c r="I205" s="147"/>
      <c r="L205" s="142"/>
      <c r="M205" s="148"/>
      <c r="T205" s="149"/>
      <c r="AT205" s="144" t="s">
        <v>177</v>
      </c>
      <c r="AU205" s="144" t="s">
        <v>84</v>
      </c>
      <c r="AV205" s="12" t="s">
        <v>84</v>
      </c>
      <c r="AW205" s="12" t="s">
        <v>33</v>
      </c>
      <c r="AX205" s="12" t="s">
        <v>75</v>
      </c>
      <c r="AY205" s="144" t="s">
        <v>166</v>
      </c>
    </row>
    <row r="206" spans="2:65" s="12" customFormat="1">
      <c r="B206" s="142"/>
      <c r="D206" s="143" t="s">
        <v>177</v>
      </c>
      <c r="E206" s="144" t="s">
        <v>19</v>
      </c>
      <c r="F206" s="145" t="s">
        <v>261</v>
      </c>
      <c r="H206" s="146">
        <v>11.48</v>
      </c>
      <c r="I206" s="147"/>
      <c r="L206" s="142"/>
      <c r="M206" s="148"/>
      <c r="T206" s="149"/>
      <c r="AT206" s="144" t="s">
        <v>177</v>
      </c>
      <c r="AU206" s="144" t="s">
        <v>84</v>
      </c>
      <c r="AV206" s="12" t="s">
        <v>84</v>
      </c>
      <c r="AW206" s="12" t="s">
        <v>33</v>
      </c>
      <c r="AX206" s="12" t="s">
        <v>75</v>
      </c>
      <c r="AY206" s="144" t="s">
        <v>166</v>
      </c>
    </row>
    <row r="207" spans="2:65" s="13" customFormat="1">
      <c r="B207" s="150"/>
      <c r="D207" s="143" t="s">
        <v>177</v>
      </c>
      <c r="E207" s="151" t="s">
        <v>19</v>
      </c>
      <c r="F207" s="152" t="s">
        <v>179</v>
      </c>
      <c r="H207" s="153">
        <v>17.02</v>
      </c>
      <c r="I207" s="154"/>
      <c r="L207" s="150"/>
      <c r="M207" s="155"/>
      <c r="T207" s="156"/>
      <c r="AT207" s="151" t="s">
        <v>177</v>
      </c>
      <c r="AU207" s="151" t="s">
        <v>84</v>
      </c>
      <c r="AV207" s="13" t="s">
        <v>89</v>
      </c>
      <c r="AW207" s="13" t="s">
        <v>33</v>
      </c>
      <c r="AX207" s="13" t="s">
        <v>75</v>
      </c>
      <c r="AY207" s="151" t="s">
        <v>166</v>
      </c>
    </row>
    <row r="208" spans="2:65" s="12" customFormat="1">
      <c r="B208" s="142"/>
      <c r="D208" s="143" t="s">
        <v>177</v>
      </c>
      <c r="E208" s="144" t="s">
        <v>19</v>
      </c>
      <c r="F208" s="145" t="s">
        <v>262</v>
      </c>
      <c r="H208" s="146">
        <v>30.61</v>
      </c>
      <c r="I208" s="147"/>
      <c r="L208" s="142"/>
      <c r="M208" s="148"/>
      <c r="T208" s="149"/>
      <c r="AT208" s="144" t="s">
        <v>177</v>
      </c>
      <c r="AU208" s="144" t="s">
        <v>84</v>
      </c>
      <c r="AV208" s="12" t="s">
        <v>84</v>
      </c>
      <c r="AW208" s="12" t="s">
        <v>33</v>
      </c>
      <c r="AX208" s="12" t="s">
        <v>75</v>
      </c>
      <c r="AY208" s="144" t="s">
        <v>166</v>
      </c>
    </row>
    <row r="209" spans="2:65" s="13" customFormat="1">
      <c r="B209" s="150"/>
      <c r="D209" s="143" t="s">
        <v>177</v>
      </c>
      <c r="E209" s="151" t="s">
        <v>19</v>
      </c>
      <c r="F209" s="152" t="s">
        <v>179</v>
      </c>
      <c r="H209" s="153">
        <v>30.61</v>
      </c>
      <c r="I209" s="154"/>
      <c r="L209" s="150"/>
      <c r="M209" s="155"/>
      <c r="T209" s="156"/>
      <c r="AT209" s="151" t="s">
        <v>177</v>
      </c>
      <c r="AU209" s="151" t="s">
        <v>84</v>
      </c>
      <c r="AV209" s="13" t="s">
        <v>89</v>
      </c>
      <c r="AW209" s="13" t="s">
        <v>33</v>
      </c>
      <c r="AX209" s="13" t="s">
        <v>75</v>
      </c>
      <c r="AY209" s="151" t="s">
        <v>166</v>
      </c>
    </row>
    <row r="210" spans="2:65" s="14" customFormat="1">
      <c r="B210" s="157"/>
      <c r="D210" s="143" t="s">
        <v>177</v>
      </c>
      <c r="E210" s="158" t="s">
        <v>19</v>
      </c>
      <c r="F210" s="159" t="s">
        <v>180</v>
      </c>
      <c r="H210" s="160">
        <v>47.63</v>
      </c>
      <c r="I210" s="161"/>
      <c r="L210" s="157"/>
      <c r="M210" s="162"/>
      <c r="T210" s="163"/>
      <c r="AT210" s="158" t="s">
        <v>177</v>
      </c>
      <c r="AU210" s="158" t="s">
        <v>84</v>
      </c>
      <c r="AV210" s="14" t="s">
        <v>173</v>
      </c>
      <c r="AW210" s="14" t="s">
        <v>33</v>
      </c>
      <c r="AX210" s="14" t="s">
        <v>34</v>
      </c>
      <c r="AY210" s="158" t="s">
        <v>166</v>
      </c>
    </row>
    <row r="211" spans="2:65" s="1" customFormat="1" ht="24.15" customHeight="1">
      <c r="B211" s="33"/>
      <c r="C211" s="125" t="s">
        <v>263</v>
      </c>
      <c r="D211" s="125" t="s">
        <v>168</v>
      </c>
      <c r="E211" s="126" t="s">
        <v>264</v>
      </c>
      <c r="F211" s="127" t="s">
        <v>265</v>
      </c>
      <c r="G211" s="128" t="s">
        <v>87</v>
      </c>
      <c r="H211" s="129">
        <v>100</v>
      </c>
      <c r="I211" s="130"/>
      <c r="J211" s="131">
        <f>ROUND(I211*H211,2)</f>
        <v>0</v>
      </c>
      <c r="K211" s="127" t="s">
        <v>172</v>
      </c>
      <c r="L211" s="33"/>
      <c r="M211" s="132" t="s">
        <v>19</v>
      </c>
      <c r="N211" s="133" t="s">
        <v>46</v>
      </c>
      <c r="P211" s="134">
        <f>O211*H211</f>
        <v>0</v>
      </c>
      <c r="Q211" s="134">
        <v>2.0000000000000002E-5</v>
      </c>
      <c r="R211" s="134">
        <f>Q211*H211</f>
        <v>2E-3</v>
      </c>
      <c r="S211" s="134">
        <v>6.0000000000000002E-5</v>
      </c>
      <c r="T211" s="135">
        <f>S211*H211</f>
        <v>6.0000000000000001E-3</v>
      </c>
      <c r="AR211" s="136" t="s">
        <v>173</v>
      </c>
      <c r="AT211" s="136" t="s">
        <v>168</v>
      </c>
      <c r="AU211" s="136" t="s">
        <v>84</v>
      </c>
      <c r="AY211" s="18" t="s">
        <v>166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8" t="s">
        <v>34</v>
      </c>
      <c r="BK211" s="137">
        <f>ROUND(I211*H211,2)</f>
        <v>0</v>
      </c>
      <c r="BL211" s="18" t="s">
        <v>173</v>
      </c>
      <c r="BM211" s="136" t="s">
        <v>266</v>
      </c>
    </row>
    <row r="212" spans="2:65" s="1" customFormat="1">
      <c r="B212" s="33"/>
      <c r="D212" s="138" t="s">
        <v>175</v>
      </c>
      <c r="F212" s="139" t="s">
        <v>267</v>
      </c>
      <c r="I212" s="140"/>
      <c r="L212" s="33"/>
      <c r="M212" s="141"/>
      <c r="T212" s="54"/>
      <c r="AT212" s="18" t="s">
        <v>175</v>
      </c>
      <c r="AU212" s="18" t="s">
        <v>84</v>
      </c>
    </row>
    <row r="213" spans="2:65" s="12" customFormat="1">
      <c r="B213" s="142"/>
      <c r="D213" s="143" t="s">
        <v>177</v>
      </c>
      <c r="E213" s="144" t="s">
        <v>19</v>
      </c>
      <c r="F213" s="145" t="s">
        <v>268</v>
      </c>
      <c r="H213" s="146">
        <v>100</v>
      </c>
      <c r="I213" s="147"/>
      <c r="L213" s="142"/>
      <c r="M213" s="148"/>
      <c r="T213" s="149"/>
      <c r="AT213" s="144" t="s">
        <v>177</v>
      </c>
      <c r="AU213" s="144" t="s">
        <v>84</v>
      </c>
      <c r="AV213" s="12" t="s">
        <v>84</v>
      </c>
      <c r="AW213" s="12" t="s">
        <v>33</v>
      </c>
      <c r="AX213" s="12" t="s">
        <v>75</v>
      </c>
      <c r="AY213" s="144" t="s">
        <v>166</v>
      </c>
    </row>
    <row r="214" spans="2:65" s="13" customFormat="1">
      <c r="B214" s="150"/>
      <c r="D214" s="143" t="s">
        <v>177</v>
      </c>
      <c r="E214" s="151" t="s">
        <v>19</v>
      </c>
      <c r="F214" s="152" t="s">
        <v>179</v>
      </c>
      <c r="H214" s="153">
        <v>100</v>
      </c>
      <c r="I214" s="154"/>
      <c r="L214" s="150"/>
      <c r="M214" s="155"/>
      <c r="T214" s="156"/>
      <c r="AT214" s="151" t="s">
        <v>177</v>
      </c>
      <c r="AU214" s="151" t="s">
        <v>84</v>
      </c>
      <c r="AV214" s="13" t="s">
        <v>89</v>
      </c>
      <c r="AW214" s="13" t="s">
        <v>33</v>
      </c>
      <c r="AX214" s="13" t="s">
        <v>75</v>
      </c>
      <c r="AY214" s="151" t="s">
        <v>166</v>
      </c>
    </row>
    <row r="215" spans="2:65" s="14" customFormat="1">
      <c r="B215" s="157"/>
      <c r="D215" s="143" t="s">
        <v>177</v>
      </c>
      <c r="E215" s="158" t="s">
        <v>19</v>
      </c>
      <c r="F215" s="159" t="s">
        <v>180</v>
      </c>
      <c r="H215" s="160">
        <v>100</v>
      </c>
      <c r="I215" s="161"/>
      <c r="L215" s="157"/>
      <c r="M215" s="162"/>
      <c r="T215" s="163"/>
      <c r="AT215" s="158" t="s">
        <v>177</v>
      </c>
      <c r="AU215" s="158" t="s">
        <v>84</v>
      </c>
      <c r="AV215" s="14" t="s">
        <v>173</v>
      </c>
      <c r="AW215" s="14" t="s">
        <v>33</v>
      </c>
      <c r="AX215" s="14" t="s">
        <v>34</v>
      </c>
      <c r="AY215" s="158" t="s">
        <v>166</v>
      </c>
    </row>
    <row r="216" spans="2:65" s="1" customFormat="1" ht="24.15" customHeight="1">
      <c r="B216" s="33"/>
      <c r="C216" s="125" t="s">
        <v>269</v>
      </c>
      <c r="D216" s="125" t="s">
        <v>168</v>
      </c>
      <c r="E216" s="126" t="s">
        <v>270</v>
      </c>
      <c r="F216" s="127" t="s">
        <v>271</v>
      </c>
      <c r="G216" s="128" t="s">
        <v>87</v>
      </c>
      <c r="H216" s="129">
        <v>19.218</v>
      </c>
      <c r="I216" s="130"/>
      <c r="J216" s="131">
        <f>ROUND(I216*H216,2)</f>
        <v>0</v>
      </c>
      <c r="K216" s="127" t="s">
        <v>172</v>
      </c>
      <c r="L216" s="33"/>
      <c r="M216" s="132" t="s">
        <v>19</v>
      </c>
      <c r="N216" s="133" t="s">
        <v>46</v>
      </c>
      <c r="P216" s="134">
        <f>O216*H216</f>
        <v>0</v>
      </c>
      <c r="Q216" s="134">
        <v>2.0000000000000002E-5</v>
      </c>
      <c r="R216" s="134">
        <f>Q216*H216</f>
        <v>3.8436000000000004E-4</v>
      </c>
      <c r="S216" s="134">
        <v>1.0000000000000001E-5</v>
      </c>
      <c r="T216" s="135">
        <f>S216*H216</f>
        <v>1.9218000000000002E-4</v>
      </c>
      <c r="AR216" s="136" t="s">
        <v>173</v>
      </c>
      <c r="AT216" s="136" t="s">
        <v>168</v>
      </c>
      <c r="AU216" s="136" t="s">
        <v>84</v>
      </c>
      <c r="AY216" s="18" t="s">
        <v>166</v>
      </c>
      <c r="BE216" s="137">
        <f>IF(N216="základní",J216,0)</f>
        <v>0</v>
      </c>
      <c r="BF216" s="137">
        <f>IF(N216="snížená",J216,0)</f>
        <v>0</v>
      </c>
      <c r="BG216" s="137">
        <f>IF(N216="zákl. přenesená",J216,0)</f>
        <v>0</v>
      </c>
      <c r="BH216" s="137">
        <f>IF(N216="sníž. přenesená",J216,0)</f>
        <v>0</v>
      </c>
      <c r="BI216" s="137">
        <f>IF(N216="nulová",J216,0)</f>
        <v>0</v>
      </c>
      <c r="BJ216" s="18" t="s">
        <v>34</v>
      </c>
      <c r="BK216" s="137">
        <f>ROUND(I216*H216,2)</f>
        <v>0</v>
      </c>
      <c r="BL216" s="18" t="s">
        <v>173</v>
      </c>
      <c r="BM216" s="136" t="s">
        <v>272</v>
      </c>
    </row>
    <row r="217" spans="2:65" s="1" customFormat="1">
      <c r="B217" s="33"/>
      <c r="D217" s="138" t="s">
        <v>175</v>
      </c>
      <c r="F217" s="139" t="s">
        <v>273</v>
      </c>
      <c r="I217" s="140"/>
      <c r="L217" s="33"/>
      <c r="M217" s="141"/>
      <c r="T217" s="54"/>
      <c r="AT217" s="18" t="s">
        <v>175</v>
      </c>
      <c r="AU217" s="18" t="s">
        <v>84</v>
      </c>
    </row>
    <row r="218" spans="2:65" s="12" customFormat="1">
      <c r="B218" s="142"/>
      <c r="D218" s="143" t="s">
        <v>177</v>
      </c>
      <c r="E218" s="144" t="s">
        <v>19</v>
      </c>
      <c r="F218" s="145" t="s">
        <v>274</v>
      </c>
      <c r="H218" s="146">
        <v>7.0919999999999996</v>
      </c>
      <c r="I218" s="147"/>
      <c r="L218" s="142"/>
      <c r="M218" s="148"/>
      <c r="T218" s="149"/>
      <c r="AT218" s="144" t="s">
        <v>177</v>
      </c>
      <c r="AU218" s="144" t="s">
        <v>84</v>
      </c>
      <c r="AV218" s="12" t="s">
        <v>84</v>
      </c>
      <c r="AW218" s="12" t="s">
        <v>33</v>
      </c>
      <c r="AX218" s="12" t="s">
        <v>75</v>
      </c>
      <c r="AY218" s="144" t="s">
        <v>166</v>
      </c>
    </row>
    <row r="219" spans="2:65" s="12" customFormat="1">
      <c r="B219" s="142"/>
      <c r="D219" s="143" t="s">
        <v>177</v>
      </c>
      <c r="E219" s="144" t="s">
        <v>19</v>
      </c>
      <c r="F219" s="145" t="s">
        <v>275</v>
      </c>
      <c r="H219" s="146">
        <v>12.125999999999999</v>
      </c>
      <c r="I219" s="147"/>
      <c r="L219" s="142"/>
      <c r="M219" s="148"/>
      <c r="T219" s="149"/>
      <c r="AT219" s="144" t="s">
        <v>177</v>
      </c>
      <c r="AU219" s="144" t="s">
        <v>84</v>
      </c>
      <c r="AV219" s="12" t="s">
        <v>84</v>
      </c>
      <c r="AW219" s="12" t="s">
        <v>33</v>
      </c>
      <c r="AX219" s="12" t="s">
        <v>75</v>
      </c>
      <c r="AY219" s="144" t="s">
        <v>166</v>
      </c>
    </row>
    <row r="220" spans="2:65" s="13" customFormat="1">
      <c r="B220" s="150"/>
      <c r="D220" s="143" t="s">
        <v>177</v>
      </c>
      <c r="E220" s="151" t="s">
        <v>19</v>
      </c>
      <c r="F220" s="152" t="s">
        <v>179</v>
      </c>
      <c r="H220" s="153">
        <v>19.218</v>
      </c>
      <c r="I220" s="154"/>
      <c r="L220" s="150"/>
      <c r="M220" s="155"/>
      <c r="T220" s="156"/>
      <c r="AT220" s="151" t="s">
        <v>177</v>
      </c>
      <c r="AU220" s="151" t="s">
        <v>84</v>
      </c>
      <c r="AV220" s="13" t="s">
        <v>89</v>
      </c>
      <c r="AW220" s="13" t="s">
        <v>33</v>
      </c>
      <c r="AX220" s="13" t="s">
        <v>75</v>
      </c>
      <c r="AY220" s="151" t="s">
        <v>166</v>
      </c>
    </row>
    <row r="221" spans="2:65" s="14" customFormat="1">
      <c r="B221" s="157"/>
      <c r="D221" s="143" t="s">
        <v>177</v>
      </c>
      <c r="E221" s="158" t="s">
        <v>19</v>
      </c>
      <c r="F221" s="159" t="s">
        <v>180</v>
      </c>
      <c r="H221" s="160">
        <v>19.218</v>
      </c>
      <c r="I221" s="161"/>
      <c r="L221" s="157"/>
      <c r="M221" s="162"/>
      <c r="T221" s="163"/>
      <c r="AT221" s="158" t="s">
        <v>177</v>
      </c>
      <c r="AU221" s="158" t="s">
        <v>84</v>
      </c>
      <c r="AV221" s="14" t="s">
        <v>173</v>
      </c>
      <c r="AW221" s="14" t="s">
        <v>33</v>
      </c>
      <c r="AX221" s="14" t="s">
        <v>34</v>
      </c>
      <c r="AY221" s="158" t="s">
        <v>166</v>
      </c>
    </row>
    <row r="222" spans="2:65" s="1" customFormat="1" ht="24.15" customHeight="1">
      <c r="B222" s="33"/>
      <c r="C222" s="125" t="s">
        <v>276</v>
      </c>
      <c r="D222" s="125" t="s">
        <v>168</v>
      </c>
      <c r="E222" s="126" t="s">
        <v>277</v>
      </c>
      <c r="F222" s="127" t="s">
        <v>278</v>
      </c>
      <c r="G222" s="128" t="s">
        <v>104</v>
      </c>
      <c r="H222" s="129">
        <v>8</v>
      </c>
      <c r="I222" s="130"/>
      <c r="J222" s="131">
        <f>ROUND(I222*H222,2)</f>
        <v>0</v>
      </c>
      <c r="K222" s="127" t="s">
        <v>172</v>
      </c>
      <c r="L222" s="33"/>
      <c r="M222" s="132" t="s">
        <v>19</v>
      </c>
      <c r="N222" s="133" t="s">
        <v>46</v>
      </c>
      <c r="P222" s="134">
        <f>O222*H222</f>
        <v>0</v>
      </c>
      <c r="Q222" s="134">
        <v>5.6439999999999997E-2</v>
      </c>
      <c r="R222" s="134">
        <f>Q222*H222</f>
        <v>0.45151999999999998</v>
      </c>
      <c r="S222" s="134">
        <v>0</v>
      </c>
      <c r="T222" s="135">
        <f>S222*H222</f>
        <v>0</v>
      </c>
      <c r="AR222" s="136" t="s">
        <v>173</v>
      </c>
      <c r="AT222" s="136" t="s">
        <v>168</v>
      </c>
      <c r="AU222" s="136" t="s">
        <v>84</v>
      </c>
      <c r="AY222" s="18" t="s">
        <v>166</v>
      </c>
      <c r="BE222" s="137">
        <f>IF(N222="základní",J222,0)</f>
        <v>0</v>
      </c>
      <c r="BF222" s="137">
        <f>IF(N222="snížená",J222,0)</f>
        <v>0</v>
      </c>
      <c r="BG222" s="137">
        <f>IF(N222="zákl. přenesená",J222,0)</f>
        <v>0</v>
      </c>
      <c r="BH222" s="137">
        <f>IF(N222="sníž. přenesená",J222,0)</f>
        <v>0</v>
      </c>
      <c r="BI222" s="137">
        <f>IF(N222="nulová",J222,0)</f>
        <v>0</v>
      </c>
      <c r="BJ222" s="18" t="s">
        <v>34</v>
      </c>
      <c r="BK222" s="137">
        <f>ROUND(I222*H222,2)</f>
        <v>0</v>
      </c>
      <c r="BL222" s="18" t="s">
        <v>173</v>
      </c>
      <c r="BM222" s="136" t="s">
        <v>279</v>
      </c>
    </row>
    <row r="223" spans="2:65" s="1" customFormat="1">
      <c r="B223" s="33"/>
      <c r="D223" s="138" t="s">
        <v>175</v>
      </c>
      <c r="F223" s="139" t="s">
        <v>280</v>
      </c>
      <c r="I223" s="140"/>
      <c r="L223" s="33"/>
      <c r="M223" s="141"/>
      <c r="T223" s="54"/>
      <c r="AT223" s="18" t="s">
        <v>175</v>
      </c>
      <c r="AU223" s="18" t="s">
        <v>84</v>
      </c>
    </row>
    <row r="224" spans="2:65" s="12" customFormat="1">
      <c r="B224" s="142"/>
      <c r="D224" s="143" t="s">
        <v>177</v>
      </c>
      <c r="E224" s="144" t="s">
        <v>19</v>
      </c>
      <c r="F224" s="145" t="s">
        <v>281</v>
      </c>
      <c r="H224" s="146">
        <v>1</v>
      </c>
      <c r="I224" s="147"/>
      <c r="L224" s="142"/>
      <c r="M224" s="148"/>
      <c r="T224" s="149"/>
      <c r="AT224" s="144" t="s">
        <v>177</v>
      </c>
      <c r="AU224" s="144" t="s">
        <v>84</v>
      </c>
      <c r="AV224" s="12" t="s">
        <v>84</v>
      </c>
      <c r="AW224" s="12" t="s">
        <v>33</v>
      </c>
      <c r="AX224" s="12" t="s">
        <v>75</v>
      </c>
      <c r="AY224" s="144" t="s">
        <v>166</v>
      </c>
    </row>
    <row r="225" spans="2:65" s="12" customFormat="1">
      <c r="B225" s="142"/>
      <c r="D225" s="143" t="s">
        <v>177</v>
      </c>
      <c r="E225" s="144" t="s">
        <v>19</v>
      </c>
      <c r="F225" s="145" t="s">
        <v>282</v>
      </c>
      <c r="H225" s="146">
        <v>3</v>
      </c>
      <c r="I225" s="147"/>
      <c r="L225" s="142"/>
      <c r="M225" s="148"/>
      <c r="T225" s="149"/>
      <c r="AT225" s="144" t="s">
        <v>177</v>
      </c>
      <c r="AU225" s="144" t="s">
        <v>84</v>
      </c>
      <c r="AV225" s="12" t="s">
        <v>84</v>
      </c>
      <c r="AW225" s="12" t="s">
        <v>33</v>
      </c>
      <c r="AX225" s="12" t="s">
        <v>75</v>
      </c>
      <c r="AY225" s="144" t="s">
        <v>166</v>
      </c>
    </row>
    <row r="226" spans="2:65" s="12" customFormat="1">
      <c r="B226" s="142"/>
      <c r="D226" s="143" t="s">
        <v>177</v>
      </c>
      <c r="E226" s="144" t="s">
        <v>19</v>
      </c>
      <c r="F226" s="145" t="s">
        <v>283</v>
      </c>
      <c r="H226" s="146">
        <v>2</v>
      </c>
      <c r="I226" s="147"/>
      <c r="L226" s="142"/>
      <c r="M226" s="148"/>
      <c r="T226" s="149"/>
      <c r="AT226" s="144" t="s">
        <v>177</v>
      </c>
      <c r="AU226" s="144" t="s">
        <v>84</v>
      </c>
      <c r="AV226" s="12" t="s">
        <v>84</v>
      </c>
      <c r="AW226" s="12" t="s">
        <v>33</v>
      </c>
      <c r="AX226" s="12" t="s">
        <v>75</v>
      </c>
      <c r="AY226" s="144" t="s">
        <v>166</v>
      </c>
    </row>
    <row r="227" spans="2:65" s="12" customFormat="1">
      <c r="B227" s="142"/>
      <c r="D227" s="143" t="s">
        <v>177</v>
      </c>
      <c r="E227" s="144" t="s">
        <v>19</v>
      </c>
      <c r="F227" s="145" t="s">
        <v>284</v>
      </c>
      <c r="H227" s="146">
        <v>1</v>
      </c>
      <c r="I227" s="147"/>
      <c r="L227" s="142"/>
      <c r="M227" s="148"/>
      <c r="T227" s="149"/>
      <c r="AT227" s="144" t="s">
        <v>177</v>
      </c>
      <c r="AU227" s="144" t="s">
        <v>84</v>
      </c>
      <c r="AV227" s="12" t="s">
        <v>84</v>
      </c>
      <c r="AW227" s="12" t="s">
        <v>33</v>
      </c>
      <c r="AX227" s="12" t="s">
        <v>75</v>
      </c>
      <c r="AY227" s="144" t="s">
        <v>166</v>
      </c>
    </row>
    <row r="228" spans="2:65" s="12" customFormat="1">
      <c r="B228" s="142"/>
      <c r="D228" s="143" t="s">
        <v>177</v>
      </c>
      <c r="E228" s="144" t="s">
        <v>19</v>
      </c>
      <c r="F228" s="145" t="s">
        <v>285</v>
      </c>
      <c r="H228" s="146">
        <v>1</v>
      </c>
      <c r="I228" s="147"/>
      <c r="L228" s="142"/>
      <c r="M228" s="148"/>
      <c r="T228" s="149"/>
      <c r="AT228" s="144" t="s">
        <v>177</v>
      </c>
      <c r="AU228" s="144" t="s">
        <v>84</v>
      </c>
      <c r="AV228" s="12" t="s">
        <v>84</v>
      </c>
      <c r="AW228" s="12" t="s">
        <v>33</v>
      </c>
      <c r="AX228" s="12" t="s">
        <v>75</v>
      </c>
      <c r="AY228" s="144" t="s">
        <v>166</v>
      </c>
    </row>
    <row r="229" spans="2:65" s="13" customFormat="1">
      <c r="B229" s="150"/>
      <c r="D229" s="143" t="s">
        <v>177</v>
      </c>
      <c r="E229" s="151" t="s">
        <v>19</v>
      </c>
      <c r="F229" s="152" t="s">
        <v>179</v>
      </c>
      <c r="H229" s="153">
        <v>8</v>
      </c>
      <c r="I229" s="154"/>
      <c r="L229" s="150"/>
      <c r="M229" s="155"/>
      <c r="T229" s="156"/>
      <c r="AT229" s="151" t="s">
        <v>177</v>
      </c>
      <c r="AU229" s="151" t="s">
        <v>84</v>
      </c>
      <c r="AV229" s="13" t="s">
        <v>89</v>
      </c>
      <c r="AW229" s="13" t="s">
        <v>33</v>
      </c>
      <c r="AX229" s="13" t="s">
        <v>75</v>
      </c>
      <c r="AY229" s="151" t="s">
        <v>166</v>
      </c>
    </row>
    <row r="230" spans="2:65" s="14" customFormat="1">
      <c r="B230" s="157"/>
      <c r="D230" s="143" t="s">
        <v>177</v>
      </c>
      <c r="E230" s="158" t="s">
        <v>19</v>
      </c>
      <c r="F230" s="159" t="s">
        <v>180</v>
      </c>
      <c r="H230" s="160">
        <v>8</v>
      </c>
      <c r="I230" s="161"/>
      <c r="L230" s="157"/>
      <c r="M230" s="162"/>
      <c r="T230" s="163"/>
      <c r="AT230" s="158" t="s">
        <v>177</v>
      </c>
      <c r="AU230" s="158" t="s">
        <v>84</v>
      </c>
      <c r="AV230" s="14" t="s">
        <v>173</v>
      </c>
      <c r="AW230" s="14" t="s">
        <v>33</v>
      </c>
      <c r="AX230" s="14" t="s">
        <v>34</v>
      </c>
      <c r="AY230" s="158" t="s">
        <v>166</v>
      </c>
    </row>
    <row r="231" spans="2:65" s="1" customFormat="1" ht="21.75" customHeight="1">
      <c r="B231" s="33"/>
      <c r="C231" s="170" t="s">
        <v>286</v>
      </c>
      <c r="D231" s="170" t="s">
        <v>287</v>
      </c>
      <c r="E231" s="171" t="s">
        <v>288</v>
      </c>
      <c r="F231" s="172" t="s">
        <v>289</v>
      </c>
      <c r="G231" s="173" t="s">
        <v>104</v>
      </c>
      <c r="H231" s="174">
        <v>8</v>
      </c>
      <c r="I231" s="175"/>
      <c r="J231" s="176">
        <f>ROUND(I231*H231,2)</f>
        <v>0</v>
      </c>
      <c r="K231" s="172" t="s">
        <v>172</v>
      </c>
      <c r="L231" s="177"/>
      <c r="M231" s="178" t="s">
        <v>19</v>
      </c>
      <c r="N231" s="179" t="s">
        <v>46</v>
      </c>
      <c r="P231" s="134">
        <f>O231*H231</f>
        <v>0</v>
      </c>
      <c r="Q231" s="134">
        <v>1.201E-2</v>
      </c>
      <c r="R231" s="134">
        <f>Q231*H231</f>
        <v>9.6079999999999999E-2</v>
      </c>
      <c r="S231" s="134">
        <v>0</v>
      </c>
      <c r="T231" s="135">
        <f>S231*H231</f>
        <v>0</v>
      </c>
      <c r="AR231" s="136" t="s">
        <v>105</v>
      </c>
      <c r="AT231" s="136" t="s">
        <v>287</v>
      </c>
      <c r="AU231" s="136" t="s">
        <v>84</v>
      </c>
      <c r="AY231" s="18" t="s">
        <v>166</v>
      </c>
      <c r="BE231" s="137">
        <f>IF(N231="základní",J231,0)</f>
        <v>0</v>
      </c>
      <c r="BF231" s="137">
        <f>IF(N231="snížená",J231,0)</f>
        <v>0</v>
      </c>
      <c r="BG231" s="137">
        <f>IF(N231="zákl. přenesená",J231,0)</f>
        <v>0</v>
      </c>
      <c r="BH231" s="137">
        <f>IF(N231="sníž. přenesená",J231,0)</f>
        <v>0</v>
      </c>
      <c r="BI231" s="137">
        <f>IF(N231="nulová",J231,0)</f>
        <v>0</v>
      </c>
      <c r="BJ231" s="18" t="s">
        <v>34</v>
      </c>
      <c r="BK231" s="137">
        <f>ROUND(I231*H231,2)</f>
        <v>0</v>
      </c>
      <c r="BL231" s="18" t="s">
        <v>173</v>
      </c>
      <c r="BM231" s="136" t="s">
        <v>290</v>
      </c>
    </row>
    <row r="232" spans="2:65" s="11" customFormat="1" ht="22.95" customHeight="1">
      <c r="B232" s="113"/>
      <c r="D232" s="114" t="s">
        <v>74</v>
      </c>
      <c r="E232" s="123" t="s">
        <v>234</v>
      </c>
      <c r="F232" s="123" t="s">
        <v>291</v>
      </c>
      <c r="I232" s="116"/>
      <c r="J232" s="124">
        <f>BK232</f>
        <v>0</v>
      </c>
      <c r="L232" s="113"/>
      <c r="M232" s="118"/>
      <c r="P232" s="119">
        <f>SUM(P233:P354)</f>
        <v>0</v>
      </c>
      <c r="R232" s="119">
        <f>SUM(R233:R354)</f>
        <v>5.4579799999999998E-2</v>
      </c>
      <c r="T232" s="120">
        <f>SUM(T233:T354)</f>
        <v>35.523090000000003</v>
      </c>
      <c r="AR232" s="114" t="s">
        <v>34</v>
      </c>
      <c r="AT232" s="121" t="s">
        <v>74</v>
      </c>
      <c r="AU232" s="121" t="s">
        <v>34</v>
      </c>
      <c r="AY232" s="114" t="s">
        <v>166</v>
      </c>
      <c r="BK232" s="122">
        <f>SUM(BK233:BK354)</f>
        <v>0</v>
      </c>
    </row>
    <row r="233" spans="2:65" s="1" customFormat="1" ht="24.15" customHeight="1">
      <c r="B233" s="33"/>
      <c r="C233" s="125" t="s">
        <v>292</v>
      </c>
      <c r="D233" s="125" t="s">
        <v>168</v>
      </c>
      <c r="E233" s="126" t="s">
        <v>293</v>
      </c>
      <c r="F233" s="127" t="s">
        <v>294</v>
      </c>
      <c r="G233" s="128" t="s">
        <v>87</v>
      </c>
      <c r="H233" s="129">
        <v>84</v>
      </c>
      <c r="I233" s="130"/>
      <c r="J233" s="131">
        <f>ROUND(I233*H233,2)</f>
        <v>0</v>
      </c>
      <c r="K233" s="127" t="s">
        <v>172</v>
      </c>
      <c r="L233" s="33"/>
      <c r="M233" s="132" t="s">
        <v>19</v>
      </c>
      <c r="N233" s="133" t="s">
        <v>46</v>
      </c>
      <c r="P233" s="134">
        <f>O233*H233</f>
        <v>0</v>
      </c>
      <c r="Q233" s="134">
        <v>0</v>
      </c>
      <c r="R233" s="134">
        <f>Q233*H233</f>
        <v>0</v>
      </c>
      <c r="S233" s="134">
        <v>0</v>
      </c>
      <c r="T233" s="135">
        <f>S233*H233</f>
        <v>0</v>
      </c>
      <c r="AR233" s="136" t="s">
        <v>173</v>
      </c>
      <c r="AT233" s="136" t="s">
        <v>168</v>
      </c>
      <c r="AU233" s="136" t="s">
        <v>84</v>
      </c>
      <c r="AY233" s="18" t="s">
        <v>166</v>
      </c>
      <c r="BE233" s="137">
        <f>IF(N233="základní",J233,0)</f>
        <v>0</v>
      </c>
      <c r="BF233" s="137">
        <f>IF(N233="snížená",J233,0)</f>
        <v>0</v>
      </c>
      <c r="BG233" s="137">
        <f>IF(N233="zákl. přenesená",J233,0)</f>
        <v>0</v>
      </c>
      <c r="BH233" s="137">
        <f>IF(N233="sníž. přenesená",J233,0)</f>
        <v>0</v>
      </c>
      <c r="BI233" s="137">
        <f>IF(N233="nulová",J233,0)</f>
        <v>0</v>
      </c>
      <c r="BJ233" s="18" t="s">
        <v>34</v>
      </c>
      <c r="BK233" s="137">
        <f>ROUND(I233*H233,2)</f>
        <v>0</v>
      </c>
      <c r="BL233" s="18" t="s">
        <v>173</v>
      </c>
      <c r="BM233" s="136" t="s">
        <v>295</v>
      </c>
    </row>
    <row r="234" spans="2:65" s="1" customFormat="1">
      <c r="B234" s="33"/>
      <c r="D234" s="138" t="s">
        <v>175</v>
      </c>
      <c r="F234" s="139" t="s">
        <v>296</v>
      </c>
      <c r="I234" s="140"/>
      <c r="L234" s="33"/>
      <c r="M234" s="141"/>
      <c r="T234" s="54"/>
      <c r="AT234" s="18" t="s">
        <v>175</v>
      </c>
      <c r="AU234" s="18" t="s">
        <v>84</v>
      </c>
    </row>
    <row r="235" spans="2:65" s="12" customFormat="1">
      <c r="B235" s="142"/>
      <c r="D235" s="143" t="s">
        <v>177</v>
      </c>
      <c r="E235" s="144" t="s">
        <v>19</v>
      </c>
      <c r="F235" s="145" t="s">
        <v>297</v>
      </c>
      <c r="H235" s="146">
        <v>84</v>
      </c>
      <c r="I235" s="147"/>
      <c r="L235" s="142"/>
      <c r="M235" s="148"/>
      <c r="T235" s="149"/>
      <c r="AT235" s="144" t="s">
        <v>177</v>
      </c>
      <c r="AU235" s="144" t="s">
        <v>84</v>
      </c>
      <c r="AV235" s="12" t="s">
        <v>84</v>
      </c>
      <c r="AW235" s="12" t="s">
        <v>33</v>
      </c>
      <c r="AX235" s="12" t="s">
        <v>75</v>
      </c>
      <c r="AY235" s="144" t="s">
        <v>166</v>
      </c>
    </row>
    <row r="236" spans="2:65" s="13" customFormat="1">
      <c r="B236" s="150"/>
      <c r="D236" s="143" t="s">
        <v>177</v>
      </c>
      <c r="E236" s="151" t="s">
        <v>19</v>
      </c>
      <c r="F236" s="152" t="s">
        <v>179</v>
      </c>
      <c r="H236" s="153">
        <v>84</v>
      </c>
      <c r="I236" s="154"/>
      <c r="L236" s="150"/>
      <c r="M236" s="155"/>
      <c r="T236" s="156"/>
      <c r="AT236" s="151" t="s">
        <v>177</v>
      </c>
      <c r="AU236" s="151" t="s">
        <v>84</v>
      </c>
      <c r="AV236" s="13" t="s">
        <v>89</v>
      </c>
      <c r="AW236" s="13" t="s">
        <v>33</v>
      </c>
      <c r="AX236" s="13" t="s">
        <v>75</v>
      </c>
      <c r="AY236" s="151" t="s">
        <v>166</v>
      </c>
    </row>
    <row r="237" spans="2:65" s="14" customFormat="1">
      <c r="B237" s="157"/>
      <c r="D237" s="143" t="s">
        <v>177</v>
      </c>
      <c r="E237" s="158" t="s">
        <v>19</v>
      </c>
      <c r="F237" s="159" t="s">
        <v>180</v>
      </c>
      <c r="H237" s="160">
        <v>84</v>
      </c>
      <c r="I237" s="161"/>
      <c r="L237" s="157"/>
      <c r="M237" s="162"/>
      <c r="T237" s="163"/>
      <c r="AT237" s="158" t="s">
        <v>177</v>
      </c>
      <c r="AU237" s="158" t="s">
        <v>84</v>
      </c>
      <c r="AV237" s="14" t="s">
        <v>173</v>
      </c>
      <c r="AW237" s="14" t="s">
        <v>33</v>
      </c>
      <c r="AX237" s="14" t="s">
        <v>34</v>
      </c>
      <c r="AY237" s="158" t="s">
        <v>166</v>
      </c>
    </row>
    <row r="238" spans="2:65" s="1" customFormat="1" ht="33" customHeight="1">
      <c r="B238" s="33"/>
      <c r="C238" s="125" t="s">
        <v>298</v>
      </c>
      <c r="D238" s="125" t="s">
        <v>168</v>
      </c>
      <c r="E238" s="126" t="s">
        <v>299</v>
      </c>
      <c r="F238" s="127" t="s">
        <v>300</v>
      </c>
      <c r="G238" s="128" t="s">
        <v>87</v>
      </c>
      <c r="H238" s="129">
        <v>7560</v>
      </c>
      <c r="I238" s="130"/>
      <c r="J238" s="131">
        <f>ROUND(I238*H238,2)</f>
        <v>0</v>
      </c>
      <c r="K238" s="127" t="s">
        <v>172</v>
      </c>
      <c r="L238" s="33"/>
      <c r="M238" s="132" t="s">
        <v>19</v>
      </c>
      <c r="N238" s="133" t="s">
        <v>46</v>
      </c>
      <c r="P238" s="134">
        <f>O238*H238</f>
        <v>0</v>
      </c>
      <c r="Q238" s="134">
        <v>0</v>
      </c>
      <c r="R238" s="134">
        <f>Q238*H238</f>
        <v>0</v>
      </c>
      <c r="S238" s="134">
        <v>0</v>
      </c>
      <c r="T238" s="135">
        <f>S238*H238</f>
        <v>0</v>
      </c>
      <c r="AR238" s="136" t="s">
        <v>173</v>
      </c>
      <c r="AT238" s="136" t="s">
        <v>168</v>
      </c>
      <c r="AU238" s="136" t="s">
        <v>84</v>
      </c>
      <c r="AY238" s="18" t="s">
        <v>166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8" t="s">
        <v>34</v>
      </c>
      <c r="BK238" s="137">
        <f>ROUND(I238*H238,2)</f>
        <v>0</v>
      </c>
      <c r="BL238" s="18" t="s">
        <v>173</v>
      </c>
      <c r="BM238" s="136" t="s">
        <v>301</v>
      </c>
    </row>
    <row r="239" spans="2:65" s="1" customFormat="1">
      <c r="B239" s="33"/>
      <c r="D239" s="138" t="s">
        <v>175</v>
      </c>
      <c r="F239" s="139" t="s">
        <v>302</v>
      </c>
      <c r="I239" s="140"/>
      <c r="L239" s="33"/>
      <c r="M239" s="141"/>
      <c r="T239" s="54"/>
      <c r="AT239" s="18" t="s">
        <v>175</v>
      </c>
      <c r="AU239" s="18" t="s">
        <v>84</v>
      </c>
    </row>
    <row r="240" spans="2:65" s="12" customFormat="1">
      <c r="B240" s="142"/>
      <c r="D240" s="143" t="s">
        <v>177</v>
      </c>
      <c r="E240" s="144" t="s">
        <v>19</v>
      </c>
      <c r="F240" s="145" t="s">
        <v>303</v>
      </c>
      <c r="H240" s="146">
        <v>7560</v>
      </c>
      <c r="I240" s="147"/>
      <c r="L240" s="142"/>
      <c r="M240" s="148"/>
      <c r="T240" s="149"/>
      <c r="AT240" s="144" t="s">
        <v>177</v>
      </c>
      <c r="AU240" s="144" t="s">
        <v>84</v>
      </c>
      <c r="AV240" s="12" t="s">
        <v>84</v>
      </c>
      <c r="AW240" s="12" t="s">
        <v>33</v>
      </c>
      <c r="AX240" s="12" t="s">
        <v>75</v>
      </c>
      <c r="AY240" s="144" t="s">
        <v>166</v>
      </c>
    </row>
    <row r="241" spans="2:65" s="13" customFormat="1">
      <c r="B241" s="150"/>
      <c r="D241" s="143" t="s">
        <v>177</v>
      </c>
      <c r="E241" s="151" t="s">
        <v>19</v>
      </c>
      <c r="F241" s="152" t="s">
        <v>179</v>
      </c>
      <c r="H241" s="153">
        <v>7560</v>
      </c>
      <c r="I241" s="154"/>
      <c r="L241" s="150"/>
      <c r="M241" s="155"/>
      <c r="T241" s="156"/>
      <c r="AT241" s="151" t="s">
        <v>177</v>
      </c>
      <c r="AU241" s="151" t="s">
        <v>84</v>
      </c>
      <c r="AV241" s="13" t="s">
        <v>89</v>
      </c>
      <c r="AW241" s="13" t="s">
        <v>33</v>
      </c>
      <c r="AX241" s="13" t="s">
        <v>75</v>
      </c>
      <c r="AY241" s="151" t="s">
        <v>166</v>
      </c>
    </row>
    <row r="242" spans="2:65" s="14" customFormat="1">
      <c r="B242" s="157"/>
      <c r="D242" s="143" t="s">
        <v>177</v>
      </c>
      <c r="E242" s="158" t="s">
        <v>19</v>
      </c>
      <c r="F242" s="159" t="s">
        <v>180</v>
      </c>
      <c r="H242" s="160">
        <v>7560</v>
      </c>
      <c r="I242" s="161"/>
      <c r="L242" s="157"/>
      <c r="M242" s="162"/>
      <c r="T242" s="163"/>
      <c r="AT242" s="158" t="s">
        <v>177</v>
      </c>
      <c r="AU242" s="158" t="s">
        <v>84</v>
      </c>
      <c r="AV242" s="14" t="s">
        <v>173</v>
      </c>
      <c r="AW242" s="14" t="s">
        <v>33</v>
      </c>
      <c r="AX242" s="14" t="s">
        <v>34</v>
      </c>
      <c r="AY242" s="158" t="s">
        <v>166</v>
      </c>
    </row>
    <row r="243" spans="2:65" s="1" customFormat="1" ht="24.15" customHeight="1">
      <c r="B243" s="33"/>
      <c r="C243" s="125" t="s">
        <v>304</v>
      </c>
      <c r="D243" s="125" t="s">
        <v>168</v>
      </c>
      <c r="E243" s="126" t="s">
        <v>305</v>
      </c>
      <c r="F243" s="127" t="s">
        <v>306</v>
      </c>
      <c r="G243" s="128" t="s">
        <v>87</v>
      </c>
      <c r="H243" s="129">
        <v>84</v>
      </c>
      <c r="I243" s="130"/>
      <c r="J243" s="131">
        <f>ROUND(I243*H243,2)</f>
        <v>0</v>
      </c>
      <c r="K243" s="127" t="s">
        <v>172</v>
      </c>
      <c r="L243" s="33"/>
      <c r="M243" s="132" t="s">
        <v>19</v>
      </c>
      <c r="N243" s="133" t="s">
        <v>46</v>
      </c>
      <c r="P243" s="134">
        <f>O243*H243</f>
        <v>0</v>
      </c>
      <c r="Q243" s="134">
        <v>0</v>
      </c>
      <c r="R243" s="134">
        <f>Q243*H243</f>
        <v>0</v>
      </c>
      <c r="S243" s="134">
        <v>0</v>
      </c>
      <c r="T243" s="135">
        <f>S243*H243</f>
        <v>0</v>
      </c>
      <c r="AR243" s="136" t="s">
        <v>173</v>
      </c>
      <c r="AT243" s="136" t="s">
        <v>168</v>
      </c>
      <c r="AU243" s="136" t="s">
        <v>84</v>
      </c>
      <c r="AY243" s="18" t="s">
        <v>166</v>
      </c>
      <c r="BE243" s="137">
        <f>IF(N243="základní",J243,0)</f>
        <v>0</v>
      </c>
      <c r="BF243" s="137">
        <f>IF(N243="snížená",J243,0)</f>
        <v>0</v>
      </c>
      <c r="BG243" s="137">
        <f>IF(N243="zákl. přenesená",J243,0)</f>
        <v>0</v>
      </c>
      <c r="BH243" s="137">
        <f>IF(N243="sníž. přenesená",J243,0)</f>
        <v>0</v>
      </c>
      <c r="BI243" s="137">
        <f>IF(N243="nulová",J243,0)</f>
        <v>0</v>
      </c>
      <c r="BJ243" s="18" t="s">
        <v>34</v>
      </c>
      <c r="BK243" s="137">
        <f>ROUND(I243*H243,2)</f>
        <v>0</v>
      </c>
      <c r="BL243" s="18" t="s">
        <v>173</v>
      </c>
      <c r="BM243" s="136" t="s">
        <v>307</v>
      </c>
    </row>
    <row r="244" spans="2:65" s="1" customFormat="1">
      <c r="B244" s="33"/>
      <c r="D244" s="138" t="s">
        <v>175</v>
      </c>
      <c r="F244" s="139" t="s">
        <v>308</v>
      </c>
      <c r="I244" s="140"/>
      <c r="L244" s="33"/>
      <c r="M244" s="141"/>
      <c r="T244" s="54"/>
      <c r="AT244" s="18" t="s">
        <v>175</v>
      </c>
      <c r="AU244" s="18" t="s">
        <v>84</v>
      </c>
    </row>
    <row r="245" spans="2:65" s="12" customFormat="1">
      <c r="B245" s="142"/>
      <c r="D245" s="143" t="s">
        <v>177</v>
      </c>
      <c r="E245" s="144" t="s">
        <v>19</v>
      </c>
      <c r="F245" s="145" t="s">
        <v>297</v>
      </c>
      <c r="H245" s="146">
        <v>84</v>
      </c>
      <c r="I245" s="147"/>
      <c r="L245" s="142"/>
      <c r="M245" s="148"/>
      <c r="T245" s="149"/>
      <c r="AT245" s="144" t="s">
        <v>177</v>
      </c>
      <c r="AU245" s="144" t="s">
        <v>84</v>
      </c>
      <c r="AV245" s="12" t="s">
        <v>84</v>
      </c>
      <c r="AW245" s="12" t="s">
        <v>33</v>
      </c>
      <c r="AX245" s="12" t="s">
        <v>75</v>
      </c>
      <c r="AY245" s="144" t="s">
        <v>166</v>
      </c>
    </row>
    <row r="246" spans="2:65" s="13" customFormat="1">
      <c r="B246" s="150"/>
      <c r="D246" s="143" t="s">
        <v>177</v>
      </c>
      <c r="E246" s="151" t="s">
        <v>19</v>
      </c>
      <c r="F246" s="152" t="s">
        <v>179</v>
      </c>
      <c r="H246" s="153">
        <v>84</v>
      </c>
      <c r="I246" s="154"/>
      <c r="L246" s="150"/>
      <c r="M246" s="155"/>
      <c r="T246" s="156"/>
      <c r="AT246" s="151" t="s">
        <v>177</v>
      </c>
      <c r="AU246" s="151" t="s">
        <v>84</v>
      </c>
      <c r="AV246" s="13" t="s">
        <v>89</v>
      </c>
      <c r="AW246" s="13" t="s">
        <v>33</v>
      </c>
      <c r="AX246" s="13" t="s">
        <v>75</v>
      </c>
      <c r="AY246" s="151" t="s">
        <v>166</v>
      </c>
    </row>
    <row r="247" spans="2:65" s="14" customFormat="1">
      <c r="B247" s="157"/>
      <c r="D247" s="143" t="s">
        <v>177</v>
      </c>
      <c r="E247" s="158" t="s">
        <v>19</v>
      </c>
      <c r="F247" s="159" t="s">
        <v>180</v>
      </c>
      <c r="H247" s="160">
        <v>84</v>
      </c>
      <c r="I247" s="161"/>
      <c r="L247" s="157"/>
      <c r="M247" s="162"/>
      <c r="T247" s="163"/>
      <c r="AT247" s="158" t="s">
        <v>177</v>
      </c>
      <c r="AU247" s="158" t="s">
        <v>84</v>
      </c>
      <c r="AV247" s="14" t="s">
        <v>173</v>
      </c>
      <c r="AW247" s="14" t="s">
        <v>33</v>
      </c>
      <c r="AX247" s="14" t="s">
        <v>34</v>
      </c>
      <c r="AY247" s="158" t="s">
        <v>166</v>
      </c>
    </row>
    <row r="248" spans="2:65" s="1" customFormat="1" ht="24.15" customHeight="1">
      <c r="B248" s="33"/>
      <c r="C248" s="125" t="s">
        <v>7</v>
      </c>
      <c r="D248" s="125" t="s">
        <v>168</v>
      </c>
      <c r="E248" s="126" t="s">
        <v>309</v>
      </c>
      <c r="F248" s="127" t="s">
        <v>310</v>
      </c>
      <c r="G248" s="128" t="s">
        <v>104</v>
      </c>
      <c r="H248" s="129">
        <v>1</v>
      </c>
      <c r="I248" s="130"/>
      <c r="J248" s="131">
        <f>ROUND(I248*H248,2)</f>
        <v>0</v>
      </c>
      <c r="K248" s="127" t="s">
        <v>172</v>
      </c>
      <c r="L248" s="33"/>
      <c r="M248" s="132" t="s">
        <v>19</v>
      </c>
      <c r="N248" s="133" t="s">
        <v>46</v>
      </c>
      <c r="P248" s="134">
        <f>O248*H248</f>
        <v>0</v>
      </c>
      <c r="Q248" s="134">
        <v>0</v>
      </c>
      <c r="R248" s="134">
        <f>Q248*H248</f>
        <v>0</v>
      </c>
      <c r="S248" s="134">
        <v>0</v>
      </c>
      <c r="T248" s="135">
        <f>S248*H248</f>
        <v>0</v>
      </c>
      <c r="AR248" s="136" t="s">
        <v>173</v>
      </c>
      <c r="AT248" s="136" t="s">
        <v>168</v>
      </c>
      <c r="AU248" s="136" t="s">
        <v>84</v>
      </c>
      <c r="AY248" s="18" t="s">
        <v>166</v>
      </c>
      <c r="BE248" s="137">
        <f>IF(N248="základní",J248,0)</f>
        <v>0</v>
      </c>
      <c r="BF248" s="137">
        <f>IF(N248="snížená",J248,0)</f>
        <v>0</v>
      </c>
      <c r="BG248" s="137">
        <f>IF(N248="zákl. přenesená",J248,0)</f>
        <v>0</v>
      </c>
      <c r="BH248" s="137">
        <f>IF(N248="sníž. přenesená",J248,0)</f>
        <v>0</v>
      </c>
      <c r="BI248" s="137">
        <f>IF(N248="nulová",J248,0)</f>
        <v>0</v>
      </c>
      <c r="BJ248" s="18" t="s">
        <v>34</v>
      </c>
      <c r="BK248" s="137">
        <f>ROUND(I248*H248,2)</f>
        <v>0</v>
      </c>
      <c r="BL248" s="18" t="s">
        <v>173</v>
      </c>
      <c r="BM248" s="136" t="s">
        <v>311</v>
      </c>
    </row>
    <row r="249" spans="2:65" s="1" customFormat="1">
      <c r="B249" s="33"/>
      <c r="D249" s="138" t="s">
        <v>175</v>
      </c>
      <c r="F249" s="139" t="s">
        <v>312</v>
      </c>
      <c r="I249" s="140"/>
      <c r="L249" s="33"/>
      <c r="M249" s="141"/>
      <c r="T249" s="54"/>
      <c r="AT249" s="18" t="s">
        <v>175</v>
      </c>
      <c r="AU249" s="18" t="s">
        <v>84</v>
      </c>
    </row>
    <row r="250" spans="2:65" s="15" customFormat="1">
      <c r="B250" s="164"/>
      <c r="D250" s="143" t="s">
        <v>177</v>
      </c>
      <c r="E250" s="165" t="s">
        <v>19</v>
      </c>
      <c r="F250" s="166" t="s">
        <v>313</v>
      </c>
      <c r="H250" s="165" t="s">
        <v>19</v>
      </c>
      <c r="I250" s="167"/>
      <c r="L250" s="164"/>
      <c r="M250" s="168"/>
      <c r="T250" s="169"/>
      <c r="AT250" s="165" t="s">
        <v>177</v>
      </c>
      <c r="AU250" s="165" t="s">
        <v>84</v>
      </c>
      <c r="AV250" s="15" t="s">
        <v>34</v>
      </c>
      <c r="AW250" s="15" t="s">
        <v>33</v>
      </c>
      <c r="AX250" s="15" t="s">
        <v>75</v>
      </c>
      <c r="AY250" s="165" t="s">
        <v>166</v>
      </c>
    </row>
    <row r="251" spans="2:65" s="12" customFormat="1">
      <c r="B251" s="142"/>
      <c r="D251" s="143" t="s">
        <v>177</v>
      </c>
      <c r="E251" s="144" t="s">
        <v>19</v>
      </c>
      <c r="F251" s="145" t="s">
        <v>34</v>
      </c>
      <c r="H251" s="146">
        <v>1</v>
      </c>
      <c r="I251" s="147"/>
      <c r="L251" s="142"/>
      <c r="M251" s="148"/>
      <c r="T251" s="149"/>
      <c r="AT251" s="144" t="s">
        <v>177</v>
      </c>
      <c r="AU251" s="144" t="s">
        <v>84</v>
      </c>
      <c r="AV251" s="12" t="s">
        <v>84</v>
      </c>
      <c r="AW251" s="12" t="s">
        <v>33</v>
      </c>
      <c r="AX251" s="12" t="s">
        <v>75</v>
      </c>
      <c r="AY251" s="144" t="s">
        <v>166</v>
      </c>
    </row>
    <row r="252" spans="2:65" s="13" customFormat="1">
      <c r="B252" s="150"/>
      <c r="D252" s="143" t="s">
        <v>177</v>
      </c>
      <c r="E252" s="151" t="s">
        <v>19</v>
      </c>
      <c r="F252" s="152" t="s">
        <v>179</v>
      </c>
      <c r="H252" s="153">
        <v>1</v>
      </c>
      <c r="I252" s="154"/>
      <c r="L252" s="150"/>
      <c r="M252" s="155"/>
      <c r="T252" s="156"/>
      <c r="AT252" s="151" t="s">
        <v>177</v>
      </c>
      <c r="AU252" s="151" t="s">
        <v>84</v>
      </c>
      <c r="AV252" s="13" t="s">
        <v>89</v>
      </c>
      <c r="AW252" s="13" t="s">
        <v>33</v>
      </c>
      <c r="AX252" s="13" t="s">
        <v>75</v>
      </c>
      <c r="AY252" s="151" t="s">
        <v>166</v>
      </c>
    </row>
    <row r="253" spans="2:65" s="14" customFormat="1">
      <c r="B253" s="157"/>
      <c r="D253" s="143" t="s">
        <v>177</v>
      </c>
      <c r="E253" s="158" t="s">
        <v>19</v>
      </c>
      <c r="F253" s="159" t="s">
        <v>180</v>
      </c>
      <c r="H253" s="160">
        <v>1</v>
      </c>
      <c r="I253" s="161"/>
      <c r="L253" s="157"/>
      <c r="M253" s="162"/>
      <c r="T253" s="163"/>
      <c r="AT253" s="158" t="s">
        <v>177</v>
      </c>
      <c r="AU253" s="158" t="s">
        <v>84</v>
      </c>
      <c r="AV253" s="14" t="s">
        <v>173</v>
      </c>
      <c r="AW253" s="14" t="s">
        <v>33</v>
      </c>
      <c r="AX253" s="14" t="s">
        <v>34</v>
      </c>
      <c r="AY253" s="158" t="s">
        <v>166</v>
      </c>
    </row>
    <row r="254" spans="2:65" s="1" customFormat="1" ht="33" customHeight="1">
      <c r="B254" s="33"/>
      <c r="C254" s="125" t="s">
        <v>314</v>
      </c>
      <c r="D254" s="125" t="s">
        <v>168</v>
      </c>
      <c r="E254" s="126" t="s">
        <v>315</v>
      </c>
      <c r="F254" s="127" t="s">
        <v>316</v>
      </c>
      <c r="G254" s="128" t="s">
        <v>104</v>
      </c>
      <c r="H254" s="129">
        <v>14</v>
      </c>
      <c r="I254" s="130"/>
      <c r="J254" s="131">
        <f>ROUND(I254*H254,2)</f>
        <v>0</v>
      </c>
      <c r="K254" s="127" t="s">
        <v>172</v>
      </c>
      <c r="L254" s="33"/>
      <c r="M254" s="132" t="s">
        <v>19</v>
      </c>
      <c r="N254" s="133" t="s">
        <v>46</v>
      </c>
      <c r="P254" s="134">
        <f>O254*H254</f>
        <v>0</v>
      </c>
      <c r="Q254" s="134">
        <v>0</v>
      </c>
      <c r="R254" s="134">
        <f>Q254*H254</f>
        <v>0</v>
      </c>
      <c r="S254" s="134">
        <v>0</v>
      </c>
      <c r="T254" s="135">
        <f>S254*H254</f>
        <v>0</v>
      </c>
      <c r="AR254" s="136" t="s">
        <v>173</v>
      </c>
      <c r="AT254" s="136" t="s">
        <v>168</v>
      </c>
      <c r="AU254" s="136" t="s">
        <v>84</v>
      </c>
      <c r="AY254" s="18" t="s">
        <v>166</v>
      </c>
      <c r="BE254" s="137">
        <f>IF(N254="základní",J254,0)</f>
        <v>0</v>
      </c>
      <c r="BF254" s="137">
        <f>IF(N254="snížená",J254,0)</f>
        <v>0</v>
      </c>
      <c r="BG254" s="137">
        <f>IF(N254="zákl. přenesená",J254,0)</f>
        <v>0</v>
      </c>
      <c r="BH254" s="137">
        <f>IF(N254="sníž. přenesená",J254,0)</f>
        <v>0</v>
      </c>
      <c r="BI254" s="137">
        <f>IF(N254="nulová",J254,0)</f>
        <v>0</v>
      </c>
      <c r="BJ254" s="18" t="s">
        <v>34</v>
      </c>
      <c r="BK254" s="137">
        <f>ROUND(I254*H254,2)</f>
        <v>0</v>
      </c>
      <c r="BL254" s="18" t="s">
        <v>173</v>
      </c>
      <c r="BM254" s="136" t="s">
        <v>317</v>
      </c>
    </row>
    <row r="255" spans="2:65" s="1" customFormat="1">
      <c r="B255" s="33"/>
      <c r="D255" s="138" t="s">
        <v>175</v>
      </c>
      <c r="F255" s="139" t="s">
        <v>318</v>
      </c>
      <c r="I255" s="140"/>
      <c r="L255" s="33"/>
      <c r="M255" s="141"/>
      <c r="T255" s="54"/>
      <c r="AT255" s="18" t="s">
        <v>175</v>
      </c>
      <c r="AU255" s="18" t="s">
        <v>84</v>
      </c>
    </row>
    <row r="256" spans="2:65" s="15" customFormat="1">
      <c r="B256" s="164"/>
      <c r="D256" s="143" t="s">
        <v>177</v>
      </c>
      <c r="E256" s="165" t="s">
        <v>19</v>
      </c>
      <c r="F256" s="166" t="s">
        <v>313</v>
      </c>
      <c r="H256" s="165" t="s">
        <v>19</v>
      </c>
      <c r="I256" s="167"/>
      <c r="L256" s="164"/>
      <c r="M256" s="168"/>
      <c r="T256" s="169"/>
      <c r="AT256" s="165" t="s">
        <v>177</v>
      </c>
      <c r="AU256" s="165" t="s">
        <v>84</v>
      </c>
      <c r="AV256" s="15" t="s">
        <v>34</v>
      </c>
      <c r="AW256" s="15" t="s">
        <v>33</v>
      </c>
      <c r="AX256" s="15" t="s">
        <v>75</v>
      </c>
      <c r="AY256" s="165" t="s">
        <v>166</v>
      </c>
    </row>
    <row r="257" spans="2:65" s="12" customFormat="1">
      <c r="B257" s="142"/>
      <c r="D257" s="143" t="s">
        <v>177</v>
      </c>
      <c r="E257" s="144" t="s">
        <v>19</v>
      </c>
      <c r="F257" s="145" t="s">
        <v>319</v>
      </c>
      <c r="H257" s="146">
        <v>14</v>
      </c>
      <c r="I257" s="147"/>
      <c r="L257" s="142"/>
      <c r="M257" s="148"/>
      <c r="T257" s="149"/>
      <c r="AT257" s="144" t="s">
        <v>177</v>
      </c>
      <c r="AU257" s="144" t="s">
        <v>84</v>
      </c>
      <c r="AV257" s="12" t="s">
        <v>84</v>
      </c>
      <c r="AW257" s="12" t="s">
        <v>33</v>
      </c>
      <c r="AX257" s="12" t="s">
        <v>75</v>
      </c>
      <c r="AY257" s="144" t="s">
        <v>166</v>
      </c>
    </row>
    <row r="258" spans="2:65" s="13" customFormat="1">
      <c r="B258" s="150"/>
      <c r="D258" s="143" t="s">
        <v>177</v>
      </c>
      <c r="E258" s="151" t="s">
        <v>19</v>
      </c>
      <c r="F258" s="152" t="s">
        <v>179</v>
      </c>
      <c r="H258" s="153">
        <v>14</v>
      </c>
      <c r="I258" s="154"/>
      <c r="L258" s="150"/>
      <c r="M258" s="155"/>
      <c r="T258" s="156"/>
      <c r="AT258" s="151" t="s">
        <v>177</v>
      </c>
      <c r="AU258" s="151" t="s">
        <v>84</v>
      </c>
      <c r="AV258" s="13" t="s">
        <v>89</v>
      </c>
      <c r="AW258" s="13" t="s">
        <v>33</v>
      </c>
      <c r="AX258" s="13" t="s">
        <v>75</v>
      </c>
      <c r="AY258" s="151" t="s">
        <v>166</v>
      </c>
    </row>
    <row r="259" spans="2:65" s="14" customFormat="1">
      <c r="B259" s="157"/>
      <c r="D259" s="143" t="s">
        <v>177</v>
      </c>
      <c r="E259" s="158" t="s">
        <v>19</v>
      </c>
      <c r="F259" s="159" t="s">
        <v>180</v>
      </c>
      <c r="H259" s="160">
        <v>14</v>
      </c>
      <c r="I259" s="161"/>
      <c r="L259" s="157"/>
      <c r="M259" s="162"/>
      <c r="T259" s="163"/>
      <c r="AT259" s="158" t="s">
        <v>177</v>
      </c>
      <c r="AU259" s="158" t="s">
        <v>84</v>
      </c>
      <c r="AV259" s="14" t="s">
        <v>173</v>
      </c>
      <c r="AW259" s="14" t="s">
        <v>33</v>
      </c>
      <c r="AX259" s="14" t="s">
        <v>34</v>
      </c>
      <c r="AY259" s="158" t="s">
        <v>166</v>
      </c>
    </row>
    <row r="260" spans="2:65" s="1" customFormat="1" ht="24.15" customHeight="1">
      <c r="B260" s="33"/>
      <c r="C260" s="125" t="s">
        <v>320</v>
      </c>
      <c r="D260" s="125" t="s">
        <v>168</v>
      </c>
      <c r="E260" s="126" t="s">
        <v>321</v>
      </c>
      <c r="F260" s="127" t="s">
        <v>322</v>
      </c>
      <c r="G260" s="128" t="s">
        <v>104</v>
      </c>
      <c r="H260" s="129">
        <v>1</v>
      </c>
      <c r="I260" s="130"/>
      <c r="J260" s="131">
        <f>ROUND(I260*H260,2)</f>
        <v>0</v>
      </c>
      <c r="K260" s="127" t="s">
        <v>172</v>
      </c>
      <c r="L260" s="33"/>
      <c r="M260" s="132" t="s">
        <v>19</v>
      </c>
      <c r="N260" s="133" t="s">
        <v>46</v>
      </c>
      <c r="P260" s="134">
        <f>O260*H260</f>
        <v>0</v>
      </c>
      <c r="Q260" s="134">
        <v>0</v>
      </c>
      <c r="R260" s="134">
        <f>Q260*H260</f>
        <v>0</v>
      </c>
      <c r="S260" s="134">
        <v>0</v>
      </c>
      <c r="T260" s="135">
        <f>S260*H260</f>
        <v>0</v>
      </c>
      <c r="AR260" s="136" t="s">
        <v>173</v>
      </c>
      <c r="AT260" s="136" t="s">
        <v>168</v>
      </c>
      <c r="AU260" s="136" t="s">
        <v>84</v>
      </c>
      <c r="AY260" s="18" t="s">
        <v>166</v>
      </c>
      <c r="BE260" s="137">
        <f>IF(N260="základní",J260,0)</f>
        <v>0</v>
      </c>
      <c r="BF260" s="137">
        <f>IF(N260="snížená",J260,0)</f>
        <v>0</v>
      </c>
      <c r="BG260" s="137">
        <f>IF(N260="zákl. přenesená",J260,0)</f>
        <v>0</v>
      </c>
      <c r="BH260" s="137">
        <f>IF(N260="sníž. přenesená",J260,0)</f>
        <v>0</v>
      </c>
      <c r="BI260" s="137">
        <f>IF(N260="nulová",J260,0)</f>
        <v>0</v>
      </c>
      <c r="BJ260" s="18" t="s">
        <v>34</v>
      </c>
      <c r="BK260" s="137">
        <f>ROUND(I260*H260,2)</f>
        <v>0</v>
      </c>
      <c r="BL260" s="18" t="s">
        <v>173</v>
      </c>
      <c r="BM260" s="136" t="s">
        <v>323</v>
      </c>
    </row>
    <row r="261" spans="2:65" s="1" customFormat="1">
      <c r="B261" s="33"/>
      <c r="D261" s="138" t="s">
        <v>175</v>
      </c>
      <c r="F261" s="139" t="s">
        <v>324</v>
      </c>
      <c r="I261" s="140"/>
      <c r="L261" s="33"/>
      <c r="M261" s="141"/>
      <c r="T261" s="54"/>
      <c r="AT261" s="18" t="s">
        <v>175</v>
      </c>
      <c r="AU261" s="18" t="s">
        <v>84</v>
      </c>
    </row>
    <row r="262" spans="2:65" s="15" customFormat="1">
      <c r="B262" s="164"/>
      <c r="D262" s="143" t="s">
        <v>177</v>
      </c>
      <c r="E262" s="165" t="s">
        <v>19</v>
      </c>
      <c r="F262" s="166" t="s">
        <v>313</v>
      </c>
      <c r="H262" s="165" t="s">
        <v>19</v>
      </c>
      <c r="I262" s="167"/>
      <c r="L262" s="164"/>
      <c r="M262" s="168"/>
      <c r="T262" s="169"/>
      <c r="AT262" s="165" t="s">
        <v>177</v>
      </c>
      <c r="AU262" s="165" t="s">
        <v>84</v>
      </c>
      <c r="AV262" s="15" t="s">
        <v>34</v>
      </c>
      <c r="AW262" s="15" t="s">
        <v>33</v>
      </c>
      <c r="AX262" s="15" t="s">
        <v>75</v>
      </c>
      <c r="AY262" s="165" t="s">
        <v>166</v>
      </c>
    </row>
    <row r="263" spans="2:65" s="12" customFormat="1">
      <c r="B263" s="142"/>
      <c r="D263" s="143" t="s">
        <v>177</v>
      </c>
      <c r="E263" s="144" t="s">
        <v>19</v>
      </c>
      <c r="F263" s="145" t="s">
        <v>34</v>
      </c>
      <c r="H263" s="146">
        <v>1</v>
      </c>
      <c r="I263" s="147"/>
      <c r="L263" s="142"/>
      <c r="M263" s="148"/>
      <c r="T263" s="149"/>
      <c r="AT263" s="144" t="s">
        <v>177</v>
      </c>
      <c r="AU263" s="144" t="s">
        <v>84</v>
      </c>
      <c r="AV263" s="12" t="s">
        <v>84</v>
      </c>
      <c r="AW263" s="12" t="s">
        <v>33</v>
      </c>
      <c r="AX263" s="12" t="s">
        <v>75</v>
      </c>
      <c r="AY263" s="144" t="s">
        <v>166</v>
      </c>
    </row>
    <row r="264" spans="2:65" s="13" customFormat="1">
      <c r="B264" s="150"/>
      <c r="D264" s="143" t="s">
        <v>177</v>
      </c>
      <c r="E264" s="151" t="s">
        <v>19</v>
      </c>
      <c r="F264" s="152" t="s">
        <v>179</v>
      </c>
      <c r="H264" s="153">
        <v>1</v>
      </c>
      <c r="I264" s="154"/>
      <c r="L264" s="150"/>
      <c r="M264" s="155"/>
      <c r="T264" s="156"/>
      <c r="AT264" s="151" t="s">
        <v>177</v>
      </c>
      <c r="AU264" s="151" t="s">
        <v>84</v>
      </c>
      <c r="AV264" s="13" t="s">
        <v>89</v>
      </c>
      <c r="AW264" s="13" t="s">
        <v>33</v>
      </c>
      <c r="AX264" s="13" t="s">
        <v>75</v>
      </c>
      <c r="AY264" s="151" t="s">
        <v>166</v>
      </c>
    </row>
    <row r="265" spans="2:65" s="14" customFormat="1">
      <c r="B265" s="157"/>
      <c r="D265" s="143" t="s">
        <v>177</v>
      </c>
      <c r="E265" s="158" t="s">
        <v>19</v>
      </c>
      <c r="F265" s="159" t="s">
        <v>180</v>
      </c>
      <c r="H265" s="160">
        <v>1</v>
      </c>
      <c r="I265" s="161"/>
      <c r="L265" s="157"/>
      <c r="M265" s="162"/>
      <c r="T265" s="163"/>
      <c r="AT265" s="158" t="s">
        <v>177</v>
      </c>
      <c r="AU265" s="158" t="s">
        <v>84</v>
      </c>
      <c r="AV265" s="14" t="s">
        <v>173</v>
      </c>
      <c r="AW265" s="14" t="s">
        <v>33</v>
      </c>
      <c r="AX265" s="14" t="s">
        <v>34</v>
      </c>
      <c r="AY265" s="158" t="s">
        <v>166</v>
      </c>
    </row>
    <row r="266" spans="2:65" s="1" customFormat="1" ht="24.15" customHeight="1">
      <c r="B266" s="33"/>
      <c r="C266" s="125" t="s">
        <v>325</v>
      </c>
      <c r="D266" s="125" t="s">
        <v>168</v>
      </c>
      <c r="E266" s="126" t="s">
        <v>326</v>
      </c>
      <c r="F266" s="127" t="s">
        <v>327</v>
      </c>
      <c r="G266" s="128" t="s">
        <v>87</v>
      </c>
      <c r="H266" s="129">
        <v>121.06</v>
      </c>
      <c r="I266" s="130"/>
      <c r="J266" s="131">
        <f>ROUND(I266*H266,2)</f>
        <v>0</v>
      </c>
      <c r="K266" s="127" t="s">
        <v>172</v>
      </c>
      <c r="L266" s="33"/>
      <c r="M266" s="132" t="s">
        <v>19</v>
      </c>
      <c r="N266" s="133" t="s">
        <v>46</v>
      </c>
      <c r="P266" s="134">
        <f>O266*H266</f>
        <v>0</v>
      </c>
      <c r="Q266" s="134">
        <v>0</v>
      </c>
      <c r="R266" s="134">
        <f>Q266*H266</f>
        <v>0</v>
      </c>
      <c r="S266" s="134">
        <v>0</v>
      </c>
      <c r="T266" s="135">
        <f>S266*H266</f>
        <v>0</v>
      </c>
      <c r="AR266" s="136" t="s">
        <v>173</v>
      </c>
      <c r="AT266" s="136" t="s">
        <v>168</v>
      </c>
      <c r="AU266" s="136" t="s">
        <v>84</v>
      </c>
      <c r="AY266" s="18" t="s">
        <v>166</v>
      </c>
      <c r="BE266" s="137">
        <f>IF(N266="základní",J266,0)</f>
        <v>0</v>
      </c>
      <c r="BF266" s="137">
        <f>IF(N266="snížená",J266,0)</f>
        <v>0</v>
      </c>
      <c r="BG266" s="137">
        <f>IF(N266="zákl. přenesená",J266,0)</f>
        <v>0</v>
      </c>
      <c r="BH266" s="137">
        <f>IF(N266="sníž. přenesená",J266,0)</f>
        <v>0</v>
      </c>
      <c r="BI266" s="137">
        <f>IF(N266="nulová",J266,0)</f>
        <v>0</v>
      </c>
      <c r="BJ266" s="18" t="s">
        <v>34</v>
      </c>
      <c r="BK266" s="137">
        <f>ROUND(I266*H266,2)</f>
        <v>0</v>
      </c>
      <c r="BL266" s="18" t="s">
        <v>173</v>
      </c>
      <c r="BM266" s="136" t="s">
        <v>328</v>
      </c>
    </row>
    <row r="267" spans="2:65" s="1" customFormat="1">
      <c r="B267" s="33"/>
      <c r="D267" s="138" t="s">
        <v>175</v>
      </c>
      <c r="F267" s="139" t="s">
        <v>329</v>
      </c>
      <c r="I267" s="140"/>
      <c r="L267" s="33"/>
      <c r="M267" s="141"/>
      <c r="T267" s="54"/>
      <c r="AT267" s="18" t="s">
        <v>175</v>
      </c>
      <c r="AU267" s="18" t="s">
        <v>84</v>
      </c>
    </row>
    <row r="268" spans="2:65" s="12" customFormat="1">
      <c r="B268" s="142"/>
      <c r="D268" s="143" t="s">
        <v>177</v>
      </c>
      <c r="E268" s="144" t="s">
        <v>19</v>
      </c>
      <c r="F268" s="145" t="s">
        <v>330</v>
      </c>
      <c r="H268" s="146">
        <v>6.54</v>
      </c>
      <c r="I268" s="147"/>
      <c r="L268" s="142"/>
      <c r="M268" s="148"/>
      <c r="T268" s="149"/>
      <c r="AT268" s="144" t="s">
        <v>177</v>
      </c>
      <c r="AU268" s="144" t="s">
        <v>84</v>
      </c>
      <c r="AV268" s="12" t="s">
        <v>84</v>
      </c>
      <c r="AW268" s="12" t="s">
        <v>33</v>
      </c>
      <c r="AX268" s="12" t="s">
        <v>75</v>
      </c>
      <c r="AY268" s="144" t="s">
        <v>166</v>
      </c>
    </row>
    <row r="269" spans="2:65" s="12" customFormat="1">
      <c r="B269" s="142"/>
      <c r="D269" s="143" t="s">
        <v>177</v>
      </c>
      <c r="E269" s="144" t="s">
        <v>19</v>
      </c>
      <c r="F269" s="145" t="s">
        <v>331</v>
      </c>
      <c r="H269" s="146">
        <v>11.52</v>
      </c>
      <c r="I269" s="147"/>
      <c r="L269" s="142"/>
      <c r="M269" s="148"/>
      <c r="T269" s="149"/>
      <c r="AT269" s="144" t="s">
        <v>177</v>
      </c>
      <c r="AU269" s="144" t="s">
        <v>84</v>
      </c>
      <c r="AV269" s="12" t="s">
        <v>84</v>
      </c>
      <c r="AW269" s="12" t="s">
        <v>33</v>
      </c>
      <c r="AX269" s="12" t="s">
        <v>75</v>
      </c>
      <c r="AY269" s="144" t="s">
        <v>166</v>
      </c>
    </row>
    <row r="270" spans="2:65" s="12" customFormat="1">
      <c r="B270" s="142"/>
      <c r="D270" s="143" t="s">
        <v>177</v>
      </c>
      <c r="E270" s="144" t="s">
        <v>19</v>
      </c>
      <c r="F270" s="145" t="s">
        <v>332</v>
      </c>
      <c r="H270" s="146">
        <v>6.02</v>
      </c>
      <c r="I270" s="147"/>
      <c r="L270" s="142"/>
      <c r="M270" s="148"/>
      <c r="T270" s="149"/>
      <c r="AT270" s="144" t="s">
        <v>177</v>
      </c>
      <c r="AU270" s="144" t="s">
        <v>84</v>
      </c>
      <c r="AV270" s="12" t="s">
        <v>84</v>
      </c>
      <c r="AW270" s="12" t="s">
        <v>33</v>
      </c>
      <c r="AX270" s="12" t="s">
        <v>75</v>
      </c>
      <c r="AY270" s="144" t="s">
        <v>166</v>
      </c>
    </row>
    <row r="271" spans="2:65" s="12" customFormat="1">
      <c r="B271" s="142"/>
      <c r="D271" s="143" t="s">
        <v>177</v>
      </c>
      <c r="E271" s="144" t="s">
        <v>19</v>
      </c>
      <c r="F271" s="145" t="s">
        <v>333</v>
      </c>
      <c r="H271" s="146">
        <v>10.220000000000001</v>
      </c>
      <c r="I271" s="147"/>
      <c r="L271" s="142"/>
      <c r="M271" s="148"/>
      <c r="T271" s="149"/>
      <c r="AT271" s="144" t="s">
        <v>177</v>
      </c>
      <c r="AU271" s="144" t="s">
        <v>84</v>
      </c>
      <c r="AV271" s="12" t="s">
        <v>84</v>
      </c>
      <c r="AW271" s="12" t="s">
        <v>33</v>
      </c>
      <c r="AX271" s="12" t="s">
        <v>75</v>
      </c>
      <c r="AY271" s="144" t="s">
        <v>166</v>
      </c>
    </row>
    <row r="272" spans="2:65" s="12" customFormat="1">
      <c r="B272" s="142"/>
      <c r="D272" s="143" t="s">
        <v>177</v>
      </c>
      <c r="E272" s="144" t="s">
        <v>19</v>
      </c>
      <c r="F272" s="145" t="s">
        <v>334</v>
      </c>
      <c r="H272" s="146">
        <v>3.97</v>
      </c>
      <c r="I272" s="147"/>
      <c r="L272" s="142"/>
      <c r="M272" s="148"/>
      <c r="T272" s="149"/>
      <c r="AT272" s="144" t="s">
        <v>177</v>
      </c>
      <c r="AU272" s="144" t="s">
        <v>84</v>
      </c>
      <c r="AV272" s="12" t="s">
        <v>84</v>
      </c>
      <c r="AW272" s="12" t="s">
        <v>33</v>
      </c>
      <c r="AX272" s="12" t="s">
        <v>75</v>
      </c>
      <c r="AY272" s="144" t="s">
        <v>166</v>
      </c>
    </row>
    <row r="273" spans="2:65" s="12" customFormat="1">
      <c r="B273" s="142"/>
      <c r="D273" s="143" t="s">
        <v>177</v>
      </c>
      <c r="E273" s="144" t="s">
        <v>19</v>
      </c>
      <c r="F273" s="145" t="s">
        <v>335</v>
      </c>
      <c r="H273" s="146">
        <v>2.35</v>
      </c>
      <c r="I273" s="147"/>
      <c r="L273" s="142"/>
      <c r="M273" s="148"/>
      <c r="T273" s="149"/>
      <c r="AT273" s="144" t="s">
        <v>177</v>
      </c>
      <c r="AU273" s="144" t="s">
        <v>84</v>
      </c>
      <c r="AV273" s="12" t="s">
        <v>84</v>
      </c>
      <c r="AW273" s="12" t="s">
        <v>33</v>
      </c>
      <c r="AX273" s="12" t="s">
        <v>75</v>
      </c>
      <c r="AY273" s="144" t="s">
        <v>166</v>
      </c>
    </row>
    <row r="274" spans="2:65" s="12" customFormat="1">
      <c r="B274" s="142"/>
      <c r="D274" s="143" t="s">
        <v>177</v>
      </c>
      <c r="E274" s="144" t="s">
        <v>19</v>
      </c>
      <c r="F274" s="145" t="s">
        <v>336</v>
      </c>
      <c r="H274" s="146">
        <v>2.65</v>
      </c>
      <c r="I274" s="147"/>
      <c r="L274" s="142"/>
      <c r="M274" s="148"/>
      <c r="T274" s="149"/>
      <c r="AT274" s="144" t="s">
        <v>177</v>
      </c>
      <c r="AU274" s="144" t="s">
        <v>84</v>
      </c>
      <c r="AV274" s="12" t="s">
        <v>84</v>
      </c>
      <c r="AW274" s="12" t="s">
        <v>33</v>
      </c>
      <c r="AX274" s="12" t="s">
        <v>75</v>
      </c>
      <c r="AY274" s="144" t="s">
        <v>166</v>
      </c>
    </row>
    <row r="275" spans="2:65" s="12" customFormat="1">
      <c r="B275" s="142"/>
      <c r="D275" s="143" t="s">
        <v>177</v>
      </c>
      <c r="E275" s="144" t="s">
        <v>19</v>
      </c>
      <c r="F275" s="145" t="s">
        <v>337</v>
      </c>
      <c r="H275" s="146">
        <v>7.3</v>
      </c>
      <c r="I275" s="147"/>
      <c r="L275" s="142"/>
      <c r="M275" s="148"/>
      <c r="T275" s="149"/>
      <c r="AT275" s="144" t="s">
        <v>177</v>
      </c>
      <c r="AU275" s="144" t="s">
        <v>84</v>
      </c>
      <c r="AV275" s="12" t="s">
        <v>84</v>
      </c>
      <c r="AW275" s="12" t="s">
        <v>33</v>
      </c>
      <c r="AX275" s="12" t="s">
        <v>75</v>
      </c>
      <c r="AY275" s="144" t="s">
        <v>166</v>
      </c>
    </row>
    <row r="276" spans="2:65" s="13" customFormat="1">
      <c r="B276" s="150"/>
      <c r="D276" s="143" t="s">
        <v>177</v>
      </c>
      <c r="E276" s="151" t="s">
        <v>19</v>
      </c>
      <c r="F276" s="152" t="s">
        <v>179</v>
      </c>
      <c r="H276" s="153">
        <v>50.57</v>
      </c>
      <c r="I276" s="154"/>
      <c r="L276" s="150"/>
      <c r="M276" s="155"/>
      <c r="T276" s="156"/>
      <c r="AT276" s="151" t="s">
        <v>177</v>
      </c>
      <c r="AU276" s="151" t="s">
        <v>84</v>
      </c>
      <c r="AV276" s="13" t="s">
        <v>89</v>
      </c>
      <c r="AW276" s="13" t="s">
        <v>33</v>
      </c>
      <c r="AX276" s="13" t="s">
        <v>75</v>
      </c>
      <c r="AY276" s="151" t="s">
        <v>166</v>
      </c>
    </row>
    <row r="277" spans="2:65" s="12" customFormat="1">
      <c r="B277" s="142"/>
      <c r="D277" s="143" t="s">
        <v>177</v>
      </c>
      <c r="E277" s="144" t="s">
        <v>19</v>
      </c>
      <c r="F277" s="145" t="s">
        <v>338</v>
      </c>
      <c r="H277" s="146">
        <v>16.829999999999998</v>
      </c>
      <c r="I277" s="147"/>
      <c r="L277" s="142"/>
      <c r="M277" s="148"/>
      <c r="T277" s="149"/>
      <c r="AT277" s="144" t="s">
        <v>177</v>
      </c>
      <c r="AU277" s="144" t="s">
        <v>84</v>
      </c>
      <c r="AV277" s="12" t="s">
        <v>84</v>
      </c>
      <c r="AW277" s="12" t="s">
        <v>33</v>
      </c>
      <c r="AX277" s="12" t="s">
        <v>75</v>
      </c>
      <c r="AY277" s="144" t="s">
        <v>166</v>
      </c>
    </row>
    <row r="278" spans="2:65" s="12" customFormat="1">
      <c r="B278" s="142"/>
      <c r="D278" s="143" t="s">
        <v>177</v>
      </c>
      <c r="E278" s="144" t="s">
        <v>19</v>
      </c>
      <c r="F278" s="145" t="s">
        <v>339</v>
      </c>
      <c r="H278" s="146">
        <v>33.659999999999997</v>
      </c>
      <c r="I278" s="147"/>
      <c r="L278" s="142"/>
      <c r="M278" s="148"/>
      <c r="T278" s="149"/>
      <c r="AT278" s="144" t="s">
        <v>177</v>
      </c>
      <c r="AU278" s="144" t="s">
        <v>84</v>
      </c>
      <c r="AV278" s="12" t="s">
        <v>84</v>
      </c>
      <c r="AW278" s="12" t="s">
        <v>33</v>
      </c>
      <c r="AX278" s="12" t="s">
        <v>75</v>
      </c>
      <c r="AY278" s="144" t="s">
        <v>166</v>
      </c>
    </row>
    <row r="279" spans="2:65" s="12" customFormat="1">
      <c r="B279" s="142"/>
      <c r="D279" s="143" t="s">
        <v>177</v>
      </c>
      <c r="E279" s="144" t="s">
        <v>19</v>
      </c>
      <c r="F279" s="145" t="s">
        <v>340</v>
      </c>
      <c r="H279" s="146">
        <v>20</v>
      </c>
      <c r="I279" s="147"/>
      <c r="L279" s="142"/>
      <c r="M279" s="148"/>
      <c r="T279" s="149"/>
      <c r="AT279" s="144" t="s">
        <v>177</v>
      </c>
      <c r="AU279" s="144" t="s">
        <v>84</v>
      </c>
      <c r="AV279" s="12" t="s">
        <v>84</v>
      </c>
      <c r="AW279" s="12" t="s">
        <v>33</v>
      </c>
      <c r="AX279" s="12" t="s">
        <v>75</v>
      </c>
      <c r="AY279" s="144" t="s">
        <v>166</v>
      </c>
    </row>
    <row r="280" spans="2:65" s="13" customFormat="1">
      <c r="B280" s="150"/>
      <c r="D280" s="143" t="s">
        <v>177</v>
      </c>
      <c r="E280" s="151" t="s">
        <v>19</v>
      </c>
      <c r="F280" s="152" t="s">
        <v>179</v>
      </c>
      <c r="H280" s="153">
        <v>70.489999999999995</v>
      </c>
      <c r="I280" s="154"/>
      <c r="L280" s="150"/>
      <c r="M280" s="155"/>
      <c r="T280" s="156"/>
      <c r="AT280" s="151" t="s">
        <v>177</v>
      </c>
      <c r="AU280" s="151" t="s">
        <v>84</v>
      </c>
      <c r="AV280" s="13" t="s">
        <v>89</v>
      </c>
      <c r="AW280" s="13" t="s">
        <v>33</v>
      </c>
      <c r="AX280" s="13" t="s">
        <v>75</v>
      </c>
      <c r="AY280" s="151" t="s">
        <v>166</v>
      </c>
    </row>
    <row r="281" spans="2:65" s="14" customFormat="1">
      <c r="B281" s="157"/>
      <c r="D281" s="143" t="s">
        <v>177</v>
      </c>
      <c r="E281" s="158" t="s">
        <v>19</v>
      </c>
      <c r="F281" s="159" t="s">
        <v>180</v>
      </c>
      <c r="H281" s="160">
        <v>121.06</v>
      </c>
      <c r="I281" s="161"/>
      <c r="L281" s="157"/>
      <c r="M281" s="162"/>
      <c r="T281" s="163"/>
      <c r="AT281" s="158" t="s">
        <v>177</v>
      </c>
      <c r="AU281" s="158" t="s">
        <v>84</v>
      </c>
      <c r="AV281" s="14" t="s">
        <v>173</v>
      </c>
      <c r="AW281" s="14" t="s">
        <v>33</v>
      </c>
      <c r="AX281" s="14" t="s">
        <v>34</v>
      </c>
      <c r="AY281" s="158" t="s">
        <v>166</v>
      </c>
    </row>
    <row r="282" spans="2:65" s="1" customFormat="1" ht="16.5" customHeight="1">
      <c r="B282" s="33"/>
      <c r="C282" s="125" t="s">
        <v>341</v>
      </c>
      <c r="D282" s="125" t="s">
        <v>168</v>
      </c>
      <c r="E282" s="126" t="s">
        <v>342</v>
      </c>
      <c r="F282" s="127" t="s">
        <v>343</v>
      </c>
      <c r="G282" s="128" t="s">
        <v>87</v>
      </c>
      <c r="H282" s="129">
        <v>505.7</v>
      </c>
      <c r="I282" s="130"/>
      <c r="J282" s="131">
        <f>ROUND(I282*H282,2)</f>
        <v>0</v>
      </c>
      <c r="K282" s="127" t="s">
        <v>172</v>
      </c>
      <c r="L282" s="33"/>
      <c r="M282" s="132" t="s">
        <v>19</v>
      </c>
      <c r="N282" s="133" t="s">
        <v>46</v>
      </c>
      <c r="P282" s="134">
        <f>O282*H282</f>
        <v>0</v>
      </c>
      <c r="Q282" s="134">
        <v>1.0000000000000001E-5</v>
      </c>
      <c r="R282" s="134">
        <f>Q282*H282</f>
        <v>5.0570000000000007E-3</v>
      </c>
      <c r="S282" s="134">
        <v>0</v>
      </c>
      <c r="T282" s="135">
        <f>S282*H282</f>
        <v>0</v>
      </c>
      <c r="AR282" s="136" t="s">
        <v>173</v>
      </c>
      <c r="AT282" s="136" t="s">
        <v>168</v>
      </c>
      <c r="AU282" s="136" t="s">
        <v>84</v>
      </c>
      <c r="AY282" s="18" t="s">
        <v>166</v>
      </c>
      <c r="BE282" s="137">
        <f>IF(N282="základní",J282,0)</f>
        <v>0</v>
      </c>
      <c r="BF282" s="137">
        <f>IF(N282="snížená",J282,0)</f>
        <v>0</v>
      </c>
      <c r="BG282" s="137">
        <f>IF(N282="zákl. přenesená",J282,0)</f>
        <v>0</v>
      </c>
      <c r="BH282" s="137">
        <f>IF(N282="sníž. přenesená",J282,0)</f>
        <v>0</v>
      </c>
      <c r="BI282" s="137">
        <f>IF(N282="nulová",J282,0)</f>
        <v>0</v>
      </c>
      <c r="BJ282" s="18" t="s">
        <v>34</v>
      </c>
      <c r="BK282" s="137">
        <f>ROUND(I282*H282,2)</f>
        <v>0</v>
      </c>
      <c r="BL282" s="18" t="s">
        <v>173</v>
      </c>
      <c r="BM282" s="136" t="s">
        <v>344</v>
      </c>
    </row>
    <row r="283" spans="2:65" s="1" customFormat="1">
      <c r="B283" s="33"/>
      <c r="D283" s="138" t="s">
        <v>175</v>
      </c>
      <c r="F283" s="139" t="s">
        <v>345</v>
      </c>
      <c r="I283" s="140"/>
      <c r="L283" s="33"/>
      <c r="M283" s="141"/>
      <c r="T283" s="54"/>
      <c r="AT283" s="18" t="s">
        <v>175</v>
      </c>
      <c r="AU283" s="18" t="s">
        <v>84</v>
      </c>
    </row>
    <row r="284" spans="2:65" s="15" customFormat="1">
      <c r="B284" s="164"/>
      <c r="D284" s="143" t="s">
        <v>177</v>
      </c>
      <c r="E284" s="165" t="s">
        <v>19</v>
      </c>
      <c r="F284" s="166" t="s">
        <v>193</v>
      </c>
      <c r="H284" s="165" t="s">
        <v>19</v>
      </c>
      <c r="I284" s="167"/>
      <c r="L284" s="164"/>
      <c r="M284" s="168"/>
      <c r="T284" s="169"/>
      <c r="AT284" s="165" t="s">
        <v>177</v>
      </c>
      <c r="AU284" s="165" t="s">
        <v>84</v>
      </c>
      <c r="AV284" s="15" t="s">
        <v>34</v>
      </c>
      <c r="AW284" s="15" t="s">
        <v>33</v>
      </c>
      <c r="AX284" s="15" t="s">
        <v>75</v>
      </c>
      <c r="AY284" s="165" t="s">
        <v>166</v>
      </c>
    </row>
    <row r="285" spans="2:65" s="12" customFormat="1">
      <c r="B285" s="142"/>
      <c r="D285" s="143" t="s">
        <v>177</v>
      </c>
      <c r="E285" s="144" t="s">
        <v>19</v>
      </c>
      <c r="F285" s="145" t="s">
        <v>346</v>
      </c>
      <c r="H285" s="146">
        <v>505.7</v>
      </c>
      <c r="I285" s="147"/>
      <c r="L285" s="142"/>
      <c r="M285" s="148"/>
      <c r="T285" s="149"/>
      <c r="AT285" s="144" t="s">
        <v>177</v>
      </c>
      <c r="AU285" s="144" t="s">
        <v>84</v>
      </c>
      <c r="AV285" s="12" t="s">
        <v>84</v>
      </c>
      <c r="AW285" s="12" t="s">
        <v>33</v>
      </c>
      <c r="AX285" s="12" t="s">
        <v>75</v>
      </c>
      <c r="AY285" s="144" t="s">
        <v>166</v>
      </c>
    </row>
    <row r="286" spans="2:65" s="13" customFormat="1">
      <c r="B286" s="150"/>
      <c r="D286" s="143" t="s">
        <v>177</v>
      </c>
      <c r="E286" s="151" t="s">
        <v>19</v>
      </c>
      <c r="F286" s="152" t="s">
        <v>179</v>
      </c>
      <c r="H286" s="153">
        <v>505.7</v>
      </c>
      <c r="I286" s="154"/>
      <c r="L286" s="150"/>
      <c r="M286" s="155"/>
      <c r="T286" s="156"/>
      <c r="AT286" s="151" t="s">
        <v>177</v>
      </c>
      <c r="AU286" s="151" t="s">
        <v>84</v>
      </c>
      <c r="AV286" s="13" t="s">
        <v>89</v>
      </c>
      <c r="AW286" s="13" t="s">
        <v>33</v>
      </c>
      <c r="AX286" s="13" t="s">
        <v>75</v>
      </c>
      <c r="AY286" s="151" t="s">
        <v>166</v>
      </c>
    </row>
    <row r="287" spans="2:65" s="14" customFormat="1">
      <c r="B287" s="157"/>
      <c r="D287" s="143" t="s">
        <v>177</v>
      </c>
      <c r="E287" s="158" t="s">
        <v>19</v>
      </c>
      <c r="F287" s="159" t="s">
        <v>180</v>
      </c>
      <c r="H287" s="160">
        <v>505.7</v>
      </c>
      <c r="I287" s="161"/>
      <c r="L287" s="157"/>
      <c r="M287" s="162"/>
      <c r="T287" s="163"/>
      <c r="AT287" s="158" t="s">
        <v>177</v>
      </c>
      <c r="AU287" s="158" t="s">
        <v>84</v>
      </c>
      <c r="AV287" s="14" t="s">
        <v>173</v>
      </c>
      <c r="AW287" s="14" t="s">
        <v>33</v>
      </c>
      <c r="AX287" s="14" t="s">
        <v>34</v>
      </c>
      <c r="AY287" s="158" t="s">
        <v>166</v>
      </c>
    </row>
    <row r="288" spans="2:65" s="1" customFormat="1" ht="24.15" customHeight="1">
      <c r="B288" s="33"/>
      <c r="C288" s="125" t="s">
        <v>347</v>
      </c>
      <c r="D288" s="125" t="s">
        <v>168</v>
      </c>
      <c r="E288" s="126" t="s">
        <v>348</v>
      </c>
      <c r="F288" s="127" t="s">
        <v>349</v>
      </c>
      <c r="G288" s="128" t="s">
        <v>87</v>
      </c>
      <c r="H288" s="129">
        <v>50.57</v>
      </c>
      <c r="I288" s="130"/>
      <c r="J288" s="131">
        <f>ROUND(I288*H288,2)</f>
        <v>0</v>
      </c>
      <c r="K288" s="127" t="s">
        <v>172</v>
      </c>
      <c r="L288" s="33"/>
      <c r="M288" s="132" t="s">
        <v>19</v>
      </c>
      <c r="N288" s="133" t="s">
        <v>46</v>
      </c>
      <c r="P288" s="134">
        <f>O288*H288</f>
        <v>0</v>
      </c>
      <c r="Q288" s="134">
        <v>4.0000000000000003E-5</v>
      </c>
      <c r="R288" s="134">
        <f>Q288*H288</f>
        <v>2.0228000000000004E-3</v>
      </c>
      <c r="S288" s="134">
        <v>0</v>
      </c>
      <c r="T288" s="135">
        <f>S288*H288</f>
        <v>0</v>
      </c>
      <c r="AR288" s="136" t="s">
        <v>173</v>
      </c>
      <c r="AT288" s="136" t="s">
        <v>168</v>
      </c>
      <c r="AU288" s="136" t="s">
        <v>84</v>
      </c>
      <c r="AY288" s="18" t="s">
        <v>166</v>
      </c>
      <c r="BE288" s="137">
        <f>IF(N288="základní",J288,0)</f>
        <v>0</v>
      </c>
      <c r="BF288" s="137">
        <f>IF(N288="snížená",J288,0)</f>
        <v>0</v>
      </c>
      <c r="BG288" s="137">
        <f>IF(N288="zákl. přenesená",J288,0)</f>
        <v>0</v>
      </c>
      <c r="BH288" s="137">
        <f>IF(N288="sníž. přenesená",J288,0)</f>
        <v>0</v>
      </c>
      <c r="BI288" s="137">
        <f>IF(N288="nulová",J288,0)</f>
        <v>0</v>
      </c>
      <c r="BJ288" s="18" t="s">
        <v>34</v>
      </c>
      <c r="BK288" s="137">
        <f>ROUND(I288*H288,2)</f>
        <v>0</v>
      </c>
      <c r="BL288" s="18" t="s">
        <v>173</v>
      </c>
      <c r="BM288" s="136" t="s">
        <v>350</v>
      </c>
    </row>
    <row r="289" spans="2:65" s="1" customFormat="1">
      <c r="B289" s="33"/>
      <c r="D289" s="138" t="s">
        <v>175</v>
      </c>
      <c r="F289" s="139" t="s">
        <v>351</v>
      </c>
      <c r="I289" s="140"/>
      <c r="L289" s="33"/>
      <c r="M289" s="141"/>
      <c r="T289" s="54"/>
      <c r="AT289" s="18" t="s">
        <v>175</v>
      </c>
      <c r="AU289" s="18" t="s">
        <v>84</v>
      </c>
    </row>
    <row r="290" spans="2:65" s="12" customFormat="1">
      <c r="B290" s="142"/>
      <c r="D290" s="143" t="s">
        <v>177</v>
      </c>
      <c r="E290" s="144" t="s">
        <v>19</v>
      </c>
      <c r="F290" s="145" t="s">
        <v>330</v>
      </c>
      <c r="H290" s="146">
        <v>6.54</v>
      </c>
      <c r="I290" s="147"/>
      <c r="L290" s="142"/>
      <c r="M290" s="148"/>
      <c r="T290" s="149"/>
      <c r="AT290" s="144" t="s">
        <v>177</v>
      </c>
      <c r="AU290" s="144" t="s">
        <v>84</v>
      </c>
      <c r="AV290" s="12" t="s">
        <v>84</v>
      </c>
      <c r="AW290" s="12" t="s">
        <v>33</v>
      </c>
      <c r="AX290" s="12" t="s">
        <v>75</v>
      </c>
      <c r="AY290" s="144" t="s">
        <v>166</v>
      </c>
    </row>
    <row r="291" spans="2:65" s="12" customFormat="1">
      <c r="B291" s="142"/>
      <c r="D291" s="143" t="s">
        <v>177</v>
      </c>
      <c r="E291" s="144" t="s">
        <v>19</v>
      </c>
      <c r="F291" s="145" t="s">
        <v>331</v>
      </c>
      <c r="H291" s="146">
        <v>11.52</v>
      </c>
      <c r="I291" s="147"/>
      <c r="L291" s="142"/>
      <c r="M291" s="148"/>
      <c r="T291" s="149"/>
      <c r="AT291" s="144" t="s">
        <v>177</v>
      </c>
      <c r="AU291" s="144" t="s">
        <v>84</v>
      </c>
      <c r="AV291" s="12" t="s">
        <v>84</v>
      </c>
      <c r="AW291" s="12" t="s">
        <v>33</v>
      </c>
      <c r="AX291" s="12" t="s">
        <v>75</v>
      </c>
      <c r="AY291" s="144" t="s">
        <v>166</v>
      </c>
    </row>
    <row r="292" spans="2:65" s="12" customFormat="1">
      <c r="B292" s="142"/>
      <c r="D292" s="143" t="s">
        <v>177</v>
      </c>
      <c r="E292" s="144" t="s">
        <v>19</v>
      </c>
      <c r="F292" s="145" t="s">
        <v>332</v>
      </c>
      <c r="H292" s="146">
        <v>6.02</v>
      </c>
      <c r="I292" s="147"/>
      <c r="L292" s="142"/>
      <c r="M292" s="148"/>
      <c r="T292" s="149"/>
      <c r="AT292" s="144" t="s">
        <v>177</v>
      </c>
      <c r="AU292" s="144" t="s">
        <v>84</v>
      </c>
      <c r="AV292" s="12" t="s">
        <v>84</v>
      </c>
      <c r="AW292" s="12" t="s">
        <v>33</v>
      </c>
      <c r="AX292" s="12" t="s">
        <v>75</v>
      </c>
      <c r="AY292" s="144" t="s">
        <v>166</v>
      </c>
    </row>
    <row r="293" spans="2:65" s="12" customFormat="1">
      <c r="B293" s="142"/>
      <c r="D293" s="143" t="s">
        <v>177</v>
      </c>
      <c r="E293" s="144" t="s">
        <v>19</v>
      </c>
      <c r="F293" s="145" t="s">
        <v>333</v>
      </c>
      <c r="H293" s="146">
        <v>10.220000000000001</v>
      </c>
      <c r="I293" s="147"/>
      <c r="L293" s="142"/>
      <c r="M293" s="148"/>
      <c r="T293" s="149"/>
      <c r="AT293" s="144" t="s">
        <v>177</v>
      </c>
      <c r="AU293" s="144" t="s">
        <v>84</v>
      </c>
      <c r="AV293" s="12" t="s">
        <v>84</v>
      </c>
      <c r="AW293" s="12" t="s">
        <v>33</v>
      </c>
      <c r="AX293" s="12" t="s">
        <v>75</v>
      </c>
      <c r="AY293" s="144" t="s">
        <v>166</v>
      </c>
    </row>
    <row r="294" spans="2:65" s="12" customFormat="1">
      <c r="B294" s="142"/>
      <c r="D294" s="143" t="s">
        <v>177</v>
      </c>
      <c r="E294" s="144" t="s">
        <v>19</v>
      </c>
      <c r="F294" s="145" t="s">
        <v>334</v>
      </c>
      <c r="H294" s="146">
        <v>3.97</v>
      </c>
      <c r="I294" s="147"/>
      <c r="L294" s="142"/>
      <c r="M294" s="148"/>
      <c r="T294" s="149"/>
      <c r="AT294" s="144" t="s">
        <v>177</v>
      </c>
      <c r="AU294" s="144" t="s">
        <v>84</v>
      </c>
      <c r="AV294" s="12" t="s">
        <v>84</v>
      </c>
      <c r="AW294" s="12" t="s">
        <v>33</v>
      </c>
      <c r="AX294" s="12" t="s">
        <v>75</v>
      </c>
      <c r="AY294" s="144" t="s">
        <v>166</v>
      </c>
    </row>
    <row r="295" spans="2:65" s="12" customFormat="1">
      <c r="B295" s="142"/>
      <c r="D295" s="143" t="s">
        <v>177</v>
      </c>
      <c r="E295" s="144" t="s">
        <v>19</v>
      </c>
      <c r="F295" s="145" t="s">
        <v>335</v>
      </c>
      <c r="H295" s="146">
        <v>2.35</v>
      </c>
      <c r="I295" s="147"/>
      <c r="L295" s="142"/>
      <c r="M295" s="148"/>
      <c r="T295" s="149"/>
      <c r="AT295" s="144" t="s">
        <v>177</v>
      </c>
      <c r="AU295" s="144" t="s">
        <v>84</v>
      </c>
      <c r="AV295" s="12" t="s">
        <v>84</v>
      </c>
      <c r="AW295" s="12" t="s">
        <v>33</v>
      </c>
      <c r="AX295" s="12" t="s">
        <v>75</v>
      </c>
      <c r="AY295" s="144" t="s">
        <v>166</v>
      </c>
    </row>
    <row r="296" spans="2:65" s="12" customFormat="1">
      <c r="B296" s="142"/>
      <c r="D296" s="143" t="s">
        <v>177</v>
      </c>
      <c r="E296" s="144" t="s">
        <v>19</v>
      </c>
      <c r="F296" s="145" t="s">
        <v>336</v>
      </c>
      <c r="H296" s="146">
        <v>2.65</v>
      </c>
      <c r="I296" s="147"/>
      <c r="L296" s="142"/>
      <c r="M296" s="148"/>
      <c r="T296" s="149"/>
      <c r="AT296" s="144" t="s">
        <v>177</v>
      </c>
      <c r="AU296" s="144" t="s">
        <v>84</v>
      </c>
      <c r="AV296" s="12" t="s">
        <v>84</v>
      </c>
      <c r="AW296" s="12" t="s">
        <v>33</v>
      </c>
      <c r="AX296" s="12" t="s">
        <v>75</v>
      </c>
      <c r="AY296" s="144" t="s">
        <v>166</v>
      </c>
    </row>
    <row r="297" spans="2:65" s="12" customFormat="1">
      <c r="B297" s="142"/>
      <c r="D297" s="143" t="s">
        <v>177</v>
      </c>
      <c r="E297" s="144" t="s">
        <v>19</v>
      </c>
      <c r="F297" s="145" t="s">
        <v>337</v>
      </c>
      <c r="H297" s="146">
        <v>7.3</v>
      </c>
      <c r="I297" s="147"/>
      <c r="L297" s="142"/>
      <c r="M297" s="148"/>
      <c r="T297" s="149"/>
      <c r="AT297" s="144" t="s">
        <v>177</v>
      </c>
      <c r="AU297" s="144" t="s">
        <v>84</v>
      </c>
      <c r="AV297" s="12" t="s">
        <v>84</v>
      </c>
      <c r="AW297" s="12" t="s">
        <v>33</v>
      </c>
      <c r="AX297" s="12" t="s">
        <v>75</v>
      </c>
      <c r="AY297" s="144" t="s">
        <v>166</v>
      </c>
    </row>
    <row r="298" spans="2:65" s="13" customFormat="1">
      <c r="B298" s="150"/>
      <c r="D298" s="143" t="s">
        <v>177</v>
      </c>
      <c r="E298" s="151" t="s">
        <v>19</v>
      </c>
      <c r="F298" s="152" t="s">
        <v>179</v>
      </c>
      <c r="H298" s="153">
        <v>50.57</v>
      </c>
      <c r="I298" s="154"/>
      <c r="L298" s="150"/>
      <c r="M298" s="155"/>
      <c r="T298" s="156"/>
      <c r="AT298" s="151" t="s">
        <v>177</v>
      </c>
      <c r="AU298" s="151" t="s">
        <v>84</v>
      </c>
      <c r="AV298" s="13" t="s">
        <v>89</v>
      </c>
      <c r="AW298" s="13" t="s">
        <v>33</v>
      </c>
      <c r="AX298" s="13" t="s">
        <v>75</v>
      </c>
      <c r="AY298" s="151" t="s">
        <v>166</v>
      </c>
    </row>
    <row r="299" spans="2:65" s="14" customFormat="1">
      <c r="B299" s="157"/>
      <c r="D299" s="143" t="s">
        <v>177</v>
      </c>
      <c r="E299" s="158" t="s">
        <v>19</v>
      </c>
      <c r="F299" s="159" t="s">
        <v>180</v>
      </c>
      <c r="H299" s="160">
        <v>50.57</v>
      </c>
      <c r="I299" s="161"/>
      <c r="L299" s="157"/>
      <c r="M299" s="162"/>
      <c r="T299" s="163"/>
      <c r="AT299" s="158" t="s">
        <v>177</v>
      </c>
      <c r="AU299" s="158" t="s">
        <v>84</v>
      </c>
      <c r="AV299" s="14" t="s">
        <v>173</v>
      </c>
      <c r="AW299" s="14" t="s">
        <v>33</v>
      </c>
      <c r="AX299" s="14" t="s">
        <v>34</v>
      </c>
      <c r="AY299" s="158" t="s">
        <v>166</v>
      </c>
    </row>
    <row r="300" spans="2:65" s="1" customFormat="1" ht="33" customHeight="1">
      <c r="B300" s="33"/>
      <c r="C300" s="125" t="s">
        <v>352</v>
      </c>
      <c r="D300" s="125" t="s">
        <v>168</v>
      </c>
      <c r="E300" s="126" t="s">
        <v>353</v>
      </c>
      <c r="F300" s="127" t="s">
        <v>354</v>
      </c>
      <c r="G300" s="128" t="s">
        <v>104</v>
      </c>
      <c r="H300" s="129">
        <v>19</v>
      </c>
      <c r="I300" s="130"/>
      <c r="J300" s="131">
        <f>ROUND(I300*H300,2)</f>
        <v>0</v>
      </c>
      <c r="K300" s="127" t="s">
        <v>172</v>
      </c>
      <c r="L300" s="33"/>
      <c r="M300" s="132" t="s">
        <v>19</v>
      </c>
      <c r="N300" s="133" t="s">
        <v>46</v>
      </c>
      <c r="P300" s="134">
        <f>O300*H300</f>
        <v>0</v>
      </c>
      <c r="Q300" s="134">
        <v>2.3400000000000001E-3</v>
      </c>
      <c r="R300" s="134">
        <f>Q300*H300</f>
        <v>4.446E-2</v>
      </c>
      <c r="S300" s="134">
        <v>0</v>
      </c>
      <c r="T300" s="135">
        <f>S300*H300</f>
        <v>0</v>
      </c>
      <c r="AR300" s="136" t="s">
        <v>173</v>
      </c>
      <c r="AT300" s="136" t="s">
        <v>168</v>
      </c>
      <c r="AU300" s="136" t="s">
        <v>84</v>
      </c>
      <c r="AY300" s="18" t="s">
        <v>166</v>
      </c>
      <c r="BE300" s="137">
        <f>IF(N300="základní",J300,0)</f>
        <v>0</v>
      </c>
      <c r="BF300" s="137">
        <f>IF(N300="snížená",J300,0)</f>
        <v>0</v>
      </c>
      <c r="BG300" s="137">
        <f>IF(N300="zákl. přenesená",J300,0)</f>
        <v>0</v>
      </c>
      <c r="BH300" s="137">
        <f>IF(N300="sníž. přenesená",J300,0)</f>
        <v>0</v>
      </c>
      <c r="BI300" s="137">
        <f>IF(N300="nulová",J300,0)</f>
        <v>0</v>
      </c>
      <c r="BJ300" s="18" t="s">
        <v>34</v>
      </c>
      <c r="BK300" s="137">
        <f>ROUND(I300*H300,2)</f>
        <v>0</v>
      </c>
      <c r="BL300" s="18" t="s">
        <v>173</v>
      </c>
      <c r="BM300" s="136" t="s">
        <v>355</v>
      </c>
    </row>
    <row r="301" spans="2:65" s="1" customFormat="1">
      <c r="B301" s="33"/>
      <c r="D301" s="138" t="s">
        <v>175</v>
      </c>
      <c r="F301" s="139" t="s">
        <v>356</v>
      </c>
      <c r="I301" s="140"/>
      <c r="L301" s="33"/>
      <c r="M301" s="141"/>
      <c r="T301" s="54"/>
      <c r="AT301" s="18" t="s">
        <v>175</v>
      </c>
      <c r="AU301" s="18" t="s">
        <v>84</v>
      </c>
    </row>
    <row r="302" spans="2:65" s="15" customFormat="1">
      <c r="B302" s="164"/>
      <c r="D302" s="143" t="s">
        <v>177</v>
      </c>
      <c r="E302" s="165" t="s">
        <v>19</v>
      </c>
      <c r="F302" s="166" t="s">
        <v>357</v>
      </c>
      <c r="H302" s="165" t="s">
        <v>19</v>
      </c>
      <c r="I302" s="167"/>
      <c r="L302" s="164"/>
      <c r="M302" s="168"/>
      <c r="T302" s="169"/>
      <c r="AT302" s="165" t="s">
        <v>177</v>
      </c>
      <c r="AU302" s="165" t="s">
        <v>84</v>
      </c>
      <c r="AV302" s="15" t="s">
        <v>34</v>
      </c>
      <c r="AW302" s="15" t="s">
        <v>33</v>
      </c>
      <c r="AX302" s="15" t="s">
        <v>75</v>
      </c>
      <c r="AY302" s="165" t="s">
        <v>166</v>
      </c>
    </row>
    <row r="303" spans="2:65" s="12" customFormat="1">
      <c r="B303" s="142"/>
      <c r="D303" s="143" t="s">
        <v>177</v>
      </c>
      <c r="E303" s="144" t="s">
        <v>19</v>
      </c>
      <c r="F303" s="145" t="s">
        <v>358</v>
      </c>
      <c r="H303" s="146">
        <v>19</v>
      </c>
      <c r="I303" s="147"/>
      <c r="L303" s="142"/>
      <c r="M303" s="148"/>
      <c r="T303" s="149"/>
      <c r="AT303" s="144" t="s">
        <v>177</v>
      </c>
      <c r="AU303" s="144" t="s">
        <v>84</v>
      </c>
      <c r="AV303" s="12" t="s">
        <v>84</v>
      </c>
      <c r="AW303" s="12" t="s">
        <v>33</v>
      </c>
      <c r="AX303" s="12" t="s">
        <v>75</v>
      </c>
      <c r="AY303" s="144" t="s">
        <v>166</v>
      </c>
    </row>
    <row r="304" spans="2:65" s="13" customFormat="1">
      <c r="B304" s="150"/>
      <c r="D304" s="143" t="s">
        <v>177</v>
      </c>
      <c r="E304" s="151" t="s">
        <v>19</v>
      </c>
      <c r="F304" s="152" t="s">
        <v>179</v>
      </c>
      <c r="H304" s="153">
        <v>19</v>
      </c>
      <c r="I304" s="154"/>
      <c r="L304" s="150"/>
      <c r="M304" s="155"/>
      <c r="T304" s="156"/>
      <c r="AT304" s="151" t="s">
        <v>177</v>
      </c>
      <c r="AU304" s="151" t="s">
        <v>84</v>
      </c>
      <c r="AV304" s="13" t="s">
        <v>89</v>
      </c>
      <c r="AW304" s="13" t="s">
        <v>33</v>
      </c>
      <c r="AX304" s="13" t="s">
        <v>75</v>
      </c>
      <c r="AY304" s="151" t="s">
        <v>166</v>
      </c>
    </row>
    <row r="305" spans="2:65" s="14" customFormat="1">
      <c r="B305" s="157"/>
      <c r="D305" s="143" t="s">
        <v>177</v>
      </c>
      <c r="E305" s="158" t="s">
        <v>19</v>
      </c>
      <c r="F305" s="159" t="s">
        <v>180</v>
      </c>
      <c r="H305" s="160">
        <v>19</v>
      </c>
      <c r="I305" s="161"/>
      <c r="L305" s="157"/>
      <c r="M305" s="162"/>
      <c r="T305" s="163"/>
      <c r="AT305" s="158" t="s">
        <v>177</v>
      </c>
      <c r="AU305" s="158" t="s">
        <v>84</v>
      </c>
      <c r="AV305" s="14" t="s">
        <v>173</v>
      </c>
      <c r="AW305" s="14" t="s">
        <v>33</v>
      </c>
      <c r="AX305" s="14" t="s">
        <v>34</v>
      </c>
      <c r="AY305" s="158" t="s">
        <v>166</v>
      </c>
    </row>
    <row r="306" spans="2:65" s="1" customFormat="1" ht="16.5" customHeight="1">
      <c r="B306" s="33"/>
      <c r="C306" s="170" t="s">
        <v>359</v>
      </c>
      <c r="D306" s="170" t="s">
        <v>287</v>
      </c>
      <c r="E306" s="171" t="s">
        <v>360</v>
      </c>
      <c r="F306" s="172" t="s">
        <v>361</v>
      </c>
      <c r="G306" s="173" t="s">
        <v>104</v>
      </c>
      <c r="H306" s="174">
        <v>19</v>
      </c>
      <c r="I306" s="175"/>
      <c r="J306" s="176">
        <f>ROUND(I306*H306,2)</f>
        <v>0</v>
      </c>
      <c r="K306" s="172" t="s">
        <v>172</v>
      </c>
      <c r="L306" s="177"/>
      <c r="M306" s="178" t="s">
        <v>19</v>
      </c>
      <c r="N306" s="179" t="s">
        <v>46</v>
      </c>
      <c r="P306" s="134">
        <f>O306*H306</f>
        <v>0</v>
      </c>
      <c r="Q306" s="134">
        <v>1.6000000000000001E-4</v>
      </c>
      <c r="R306" s="134">
        <f>Q306*H306</f>
        <v>3.0400000000000002E-3</v>
      </c>
      <c r="S306" s="134">
        <v>0</v>
      </c>
      <c r="T306" s="135">
        <f>S306*H306</f>
        <v>0</v>
      </c>
      <c r="AR306" s="136" t="s">
        <v>105</v>
      </c>
      <c r="AT306" s="136" t="s">
        <v>287</v>
      </c>
      <c r="AU306" s="136" t="s">
        <v>84</v>
      </c>
      <c r="AY306" s="18" t="s">
        <v>166</v>
      </c>
      <c r="BE306" s="137">
        <f>IF(N306="základní",J306,0)</f>
        <v>0</v>
      </c>
      <c r="BF306" s="137">
        <f>IF(N306="snížená",J306,0)</f>
        <v>0</v>
      </c>
      <c r="BG306" s="137">
        <f>IF(N306="zákl. přenesená",J306,0)</f>
        <v>0</v>
      </c>
      <c r="BH306" s="137">
        <f>IF(N306="sníž. přenesená",J306,0)</f>
        <v>0</v>
      </c>
      <c r="BI306" s="137">
        <f>IF(N306="nulová",J306,0)</f>
        <v>0</v>
      </c>
      <c r="BJ306" s="18" t="s">
        <v>34</v>
      </c>
      <c r="BK306" s="137">
        <f>ROUND(I306*H306,2)</f>
        <v>0</v>
      </c>
      <c r="BL306" s="18" t="s">
        <v>173</v>
      </c>
      <c r="BM306" s="136" t="s">
        <v>362</v>
      </c>
    </row>
    <row r="307" spans="2:65" s="15" customFormat="1">
      <c r="B307" s="164"/>
      <c r="D307" s="143" t="s">
        <v>177</v>
      </c>
      <c r="E307" s="165" t="s">
        <v>19</v>
      </c>
      <c r="F307" s="166" t="s">
        <v>357</v>
      </c>
      <c r="H307" s="165" t="s">
        <v>19</v>
      </c>
      <c r="I307" s="167"/>
      <c r="L307" s="164"/>
      <c r="M307" s="168"/>
      <c r="T307" s="169"/>
      <c r="AT307" s="165" t="s">
        <v>177</v>
      </c>
      <c r="AU307" s="165" t="s">
        <v>84</v>
      </c>
      <c r="AV307" s="15" t="s">
        <v>34</v>
      </c>
      <c r="AW307" s="15" t="s">
        <v>33</v>
      </c>
      <c r="AX307" s="15" t="s">
        <v>75</v>
      </c>
      <c r="AY307" s="165" t="s">
        <v>166</v>
      </c>
    </row>
    <row r="308" spans="2:65" s="12" customFormat="1">
      <c r="B308" s="142"/>
      <c r="D308" s="143" t="s">
        <v>177</v>
      </c>
      <c r="E308" s="144" t="s">
        <v>19</v>
      </c>
      <c r="F308" s="145" t="s">
        <v>358</v>
      </c>
      <c r="H308" s="146">
        <v>19</v>
      </c>
      <c r="I308" s="147"/>
      <c r="L308" s="142"/>
      <c r="M308" s="148"/>
      <c r="T308" s="149"/>
      <c r="AT308" s="144" t="s">
        <v>177</v>
      </c>
      <c r="AU308" s="144" t="s">
        <v>84</v>
      </c>
      <c r="AV308" s="12" t="s">
        <v>84</v>
      </c>
      <c r="AW308" s="12" t="s">
        <v>33</v>
      </c>
      <c r="AX308" s="12" t="s">
        <v>75</v>
      </c>
      <c r="AY308" s="144" t="s">
        <v>166</v>
      </c>
    </row>
    <row r="309" spans="2:65" s="13" customFormat="1">
      <c r="B309" s="150"/>
      <c r="D309" s="143" t="s">
        <v>177</v>
      </c>
      <c r="E309" s="151" t="s">
        <v>19</v>
      </c>
      <c r="F309" s="152" t="s">
        <v>179</v>
      </c>
      <c r="H309" s="153">
        <v>19</v>
      </c>
      <c r="I309" s="154"/>
      <c r="L309" s="150"/>
      <c r="M309" s="155"/>
      <c r="T309" s="156"/>
      <c r="AT309" s="151" t="s">
        <v>177</v>
      </c>
      <c r="AU309" s="151" t="s">
        <v>84</v>
      </c>
      <c r="AV309" s="13" t="s">
        <v>89</v>
      </c>
      <c r="AW309" s="13" t="s">
        <v>33</v>
      </c>
      <c r="AX309" s="13" t="s">
        <v>75</v>
      </c>
      <c r="AY309" s="151" t="s">
        <v>166</v>
      </c>
    </row>
    <row r="310" spans="2:65" s="14" customFormat="1">
      <c r="B310" s="157"/>
      <c r="D310" s="143" t="s">
        <v>177</v>
      </c>
      <c r="E310" s="158" t="s">
        <v>19</v>
      </c>
      <c r="F310" s="159" t="s">
        <v>180</v>
      </c>
      <c r="H310" s="160">
        <v>19</v>
      </c>
      <c r="I310" s="161"/>
      <c r="L310" s="157"/>
      <c r="M310" s="162"/>
      <c r="T310" s="163"/>
      <c r="AT310" s="158" t="s">
        <v>177</v>
      </c>
      <c r="AU310" s="158" t="s">
        <v>84</v>
      </c>
      <c r="AV310" s="14" t="s">
        <v>173</v>
      </c>
      <c r="AW310" s="14" t="s">
        <v>33</v>
      </c>
      <c r="AX310" s="14" t="s">
        <v>34</v>
      </c>
      <c r="AY310" s="158" t="s">
        <v>166</v>
      </c>
    </row>
    <row r="311" spans="2:65" s="1" customFormat="1" ht="16.5" customHeight="1">
      <c r="B311" s="33"/>
      <c r="C311" s="125" t="s">
        <v>363</v>
      </c>
      <c r="D311" s="125" t="s">
        <v>168</v>
      </c>
      <c r="E311" s="126" t="s">
        <v>364</v>
      </c>
      <c r="F311" s="127" t="s">
        <v>365</v>
      </c>
      <c r="G311" s="128" t="s">
        <v>87</v>
      </c>
      <c r="H311" s="129">
        <v>74.983999999999995</v>
      </c>
      <c r="I311" s="130"/>
      <c r="J311" s="131">
        <f>ROUND(I311*H311,2)</f>
        <v>0</v>
      </c>
      <c r="K311" s="127" t="s">
        <v>172</v>
      </c>
      <c r="L311" s="33"/>
      <c r="M311" s="132" t="s">
        <v>19</v>
      </c>
      <c r="N311" s="133" t="s">
        <v>46</v>
      </c>
      <c r="P311" s="134">
        <f>O311*H311</f>
        <v>0</v>
      </c>
      <c r="Q311" s="134">
        <v>0</v>
      </c>
      <c r="R311" s="134">
        <f>Q311*H311</f>
        <v>0</v>
      </c>
      <c r="S311" s="134">
        <v>0.308</v>
      </c>
      <c r="T311" s="135">
        <f>S311*H311</f>
        <v>23.095071999999998</v>
      </c>
      <c r="AR311" s="136" t="s">
        <v>173</v>
      </c>
      <c r="AT311" s="136" t="s">
        <v>168</v>
      </c>
      <c r="AU311" s="136" t="s">
        <v>84</v>
      </c>
      <c r="AY311" s="18" t="s">
        <v>166</v>
      </c>
      <c r="BE311" s="137">
        <f>IF(N311="základní",J311,0)</f>
        <v>0</v>
      </c>
      <c r="BF311" s="137">
        <f>IF(N311="snížená",J311,0)</f>
        <v>0</v>
      </c>
      <c r="BG311" s="137">
        <f>IF(N311="zákl. přenesená",J311,0)</f>
        <v>0</v>
      </c>
      <c r="BH311" s="137">
        <f>IF(N311="sníž. přenesená",J311,0)</f>
        <v>0</v>
      </c>
      <c r="BI311" s="137">
        <f>IF(N311="nulová",J311,0)</f>
        <v>0</v>
      </c>
      <c r="BJ311" s="18" t="s">
        <v>34</v>
      </c>
      <c r="BK311" s="137">
        <f>ROUND(I311*H311,2)</f>
        <v>0</v>
      </c>
      <c r="BL311" s="18" t="s">
        <v>173</v>
      </c>
      <c r="BM311" s="136" t="s">
        <v>366</v>
      </c>
    </row>
    <row r="312" spans="2:65" s="1" customFormat="1">
      <c r="B312" s="33"/>
      <c r="D312" s="138" t="s">
        <v>175</v>
      </c>
      <c r="F312" s="139" t="s">
        <v>367</v>
      </c>
      <c r="I312" s="140"/>
      <c r="L312" s="33"/>
      <c r="M312" s="141"/>
      <c r="T312" s="54"/>
      <c r="AT312" s="18" t="s">
        <v>175</v>
      </c>
      <c r="AU312" s="18" t="s">
        <v>84</v>
      </c>
    </row>
    <row r="313" spans="2:65" s="12" customFormat="1">
      <c r="B313" s="142"/>
      <c r="D313" s="143" t="s">
        <v>177</v>
      </c>
      <c r="E313" s="144" t="s">
        <v>19</v>
      </c>
      <c r="F313" s="145" t="s">
        <v>368</v>
      </c>
      <c r="H313" s="146">
        <v>74.983999999999995</v>
      </c>
      <c r="I313" s="147"/>
      <c r="L313" s="142"/>
      <c r="M313" s="148"/>
      <c r="T313" s="149"/>
      <c r="AT313" s="144" t="s">
        <v>177</v>
      </c>
      <c r="AU313" s="144" t="s">
        <v>84</v>
      </c>
      <c r="AV313" s="12" t="s">
        <v>84</v>
      </c>
      <c r="AW313" s="12" t="s">
        <v>33</v>
      </c>
      <c r="AX313" s="12" t="s">
        <v>75</v>
      </c>
      <c r="AY313" s="144" t="s">
        <v>166</v>
      </c>
    </row>
    <row r="314" spans="2:65" s="13" customFormat="1">
      <c r="B314" s="150"/>
      <c r="D314" s="143" t="s">
        <v>177</v>
      </c>
      <c r="E314" s="151" t="s">
        <v>19</v>
      </c>
      <c r="F314" s="152" t="s">
        <v>179</v>
      </c>
      <c r="H314" s="153">
        <v>74.983999999999995</v>
      </c>
      <c r="I314" s="154"/>
      <c r="L314" s="150"/>
      <c r="M314" s="155"/>
      <c r="T314" s="156"/>
      <c r="AT314" s="151" t="s">
        <v>177</v>
      </c>
      <c r="AU314" s="151" t="s">
        <v>84</v>
      </c>
      <c r="AV314" s="13" t="s">
        <v>89</v>
      </c>
      <c r="AW314" s="13" t="s">
        <v>33</v>
      </c>
      <c r="AX314" s="13" t="s">
        <v>75</v>
      </c>
      <c r="AY314" s="151" t="s">
        <v>166</v>
      </c>
    </row>
    <row r="315" spans="2:65" s="14" customFormat="1">
      <c r="B315" s="157"/>
      <c r="D315" s="143" t="s">
        <v>177</v>
      </c>
      <c r="E315" s="158" t="s">
        <v>19</v>
      </c>
      <c r="F315" s="159" t="s">
        <v>180</v>
      </c>
      <c r="H315" s="160">
        <v>74.983999999999995</v>
      </c>
      <c r="I315" s="161"/>
      <c r="L315" s="157"/>
      <c r="M315" s="162"/>
      <c r="T315" s="163"/>
      <c r="AT315" s="158" t="s">
        <v>177</v>
      </c>
      <c r="AU315" s="158" t="s">
        <v>84</v>
      </c>
      <c r="AV315" s="14" t="s">
        <v>173</v>
      </c>
      <c r="AW315" s="14" t="s">
        <v>33</v>
      </c>
      <c r="AX315" s="14" t="s">
        <v>34</v>
      </c>
      <c r="AY315" s="158" t="s">
        <v>166</v>
      </c>
    </row>
    <row r="316" spans="2:65" s="1" customFormat="1" ht="24.15" customHeight="1">
      <c r="B316" s="33"/>
      <c r="C316" s="125" t="s">
        <v>369</v>
      </c>
      <c r="D316" s="125" t="s">
        <v>168</v>
      </c>
      <c r="E316" s="126" t="s">
        <v>370</v>
      </c>
      <c r="F316" s="127" t="s">
        <v>371</v>
      </c>
      <c r="G316" s="128" t="s">
        <v>87</v>
      </c>
      <c r="H316" s="129">
        <v>19.690000000000001</v>
      </c>
      <c r="I316" s="130"/>
      <c r="J316" s="131">
        <f>ROUND(I316*H316,2)</f>
        <v>0</v>
      </c>
      <c r="K316" s="127" t="s">
        <v>172</v>
      </c>
      <c r="L316" s="33"/>
      <c r="M316" s="132" t="s">
        <v>19</v>
      </c>
      <c r="N316" s="133" t="s">
        <v>46</v>
      </c>
      <c r="P316" s="134">
        <f>O316*H316</f>
        <v>0</v>
      </c>
      <c r="Q316" s="134">
        <v>0</v>
      </c>
      <c r="R316" s="134">
        <f>Q316*H316</f>
        <v>0</v>
      </c>
      <c r="S316" s="134">
        <v>3.5000000000000003E-2</v>
      </c>
      <c r="T316" s="135">
        <f>S316*H316</f>
        <v>0.68915000000000015</v>
      </c>
      <c r="AR316" s="136" t="s">
        <v>173</v>
      </c>
      <c r="AT316" s="136" t="s">
        <v>168</v>
      </c>
      <c r="AU316" s="136" t="s">
        <v>84</v>
      </c>
      <c r="AY316" s="18" t="s">
        <v>166</v>
      </c>
      <c r="BE316" s="137">
        <f>IF(N316="základní",J316,0)</f>
        <v>0</v>
      </c>
      <c r="BF316" s="137">
        <f>IF(N316="snížená",J316,0)</f>
        <v>0</v>
      </c>
      <c r="BG316" s="137">
        <f>IF(N316="zákl. přenesená",J316,0)</f>
        <v>0</v>
      </c>
      <c r="BH316" s="137">
        <f>IF(N316="sníž. přenesená",J316,0)</f>
        <v>0</v>
      </c>
      <c r="BI316" s="137">
        <f>IF(N316="nulová",J316,0)</f>
        <v>0</v>
      </c>
      <c r="BJ316" s="18" t="s">
        <v>34</v>
      </c>
      <c r="BK316" s="137">
        <f>ROUND(I316*H316,2)</f>
        <v>0</v>
      </c>
      <c r="BL316" s="18" t="s">
        <v>173</v>
      </c>
      <c r="BM316" s="136" t="s">
        <v>372</v>
      </c>
    </row>
    <row r="317" spans="2:65" s="1" customFormat="1">
      <c r="B317" s="33"/>
      <c r="D317" s="138" t="s">
        <v>175</v>
      </c>
      <c r="F317" s="139" t="s">
        <v>373</v>
      </c>
      <c r="I317" s="140"/>
      <c r="L317" s="33"/>
      <c r="M317" s="141"/>
      <c r="T317" s="54"/>
      <c r="AT317" s="18" t="s">
        <v>175</v>
      </c>
      <c r="AU317" s="18" t="s">
        <v>84</v>
      </c>
    </row>
    <row r="318" spans="2:65" s="15" customFormat="1">
      <c r="B318" s="164"/>
      <c r="D318" s="143" t="s">
        <v>177</v>
      </c>
      <c r="E318" s="165" t="s">
        <v>19</v>
      </c>
      <c r="F318" s="166" t="s">
        <v>374</v>
      </c>
      <c r="H318" s="165" t="s">
        <v>19</v>
      </c>
      <c r="I318" s="167"/>
      <c r="L318" s="164"/>
      <c r="M318" s="168"/>
      <c r="T318" s="169"/>
      <c r="AT318" s="165" t="s">
        <v>177</v>
      </c>
      <c r="AU318" s="165" t="s">
        <v>84</v>
      </c>
      <c r="AV318" s="15" t="s">
        <v>34</v>
      </c>
      <c r="AW318" s="15" t="s">
        <v>33</v>
      </c>
      <c r="AX318" s="15" t="s">
        <v>75</v>
      </c>
      <c r="AY318" s="165" t="s">
        <v>166</v>
      </c>
    </row>
    <row r="319" spans="2:65" s="12" customFormat="1">
      <c r="B319" s="142"/>
      <c r="D319" s="143" t="s">
        <v>177</v>
      </c>
      <c r="E319" s="144" t="s">
        <v>19</v>
      </c>
      <c r="F319" s="145" t="s">
        <v>375</v>
      </c>
      <c r="H319" s="146">
        <v>19.690000000000001</v>
      </c>
      <c r="I319" s="147"/>
      <c r="L319" s="142"/>
      <c r="M319" s="148"/>
      <c r="T319" s="149"/>
      <c r="AT319" s="144" t="s">
        <v>177</v>
      </c>
      <c r="AU319" s="144" t="s">
        <v>84</v>
      </c>
      <c r="AV319" s="12" t="s">
        <v>84</v>
      </c>
      <c r="AW319" s="12" t="s">
        <v>33</v>
      </c>
      <c r="AX319" s="12" t="s">
        <v>75</v>
      </c>
      <c r="AY319" s="144" t="s">
        <v>166</v>
      </c>
    </row>
    <row r="320" spans="2:65" s="13" customFormat="1">
      <c r="B320" s="150"/>
      <c r="D320" s="143" t="s">
        <v>177</v>
      </c>
      <c r="E320" s="151" t="s">
        <v>19</v>
      </c>
      <c r="F320" s="152" t="s">
        <v>179</v>
      </c>
      <c r="H320" s="153">
        <v>19.690000000000001</v>
      </c>
      <c r="I320" s="154"/>
      <c r="L320" s="150"/>
      <c r="M320" s="155"/>
      <c r="T320" s="156"/>
      <c r="AT320" s="151" t="s">
        <v>177</v>
      </c>
      <c r="AU320" s="151" t="s">
        <v>84</v>
      </c>
      <c r="AV320" s="13" t="s">
        <v>89</v>
      </c>
      <c r="AW320" s="13" t="s">
        <v>33</v>
      </c>
      <c r="AX320" s="13" t="s">
        <v>75</v>
      </c>
      <c r="AY320" s="151" t="s">
        <v>166</v>
      </c>
    </row>
    <row r="321" spans="2:65" s="14" customFormat="1">
      <c r="B321" s="157"/>
      <c r="D321" s="143" t="s">
        <v>177</v>
      </c>
      <c r="E321" s="158" t="s">
        <v>19</v>
      </c>
      <c r="F321" s="159" t="s">
        <v>180</v>
      </c>
      <c r="H321" s="160">
        <v>19.690000000000001</v>
      </c>
      <c r="I321" s="161"/>
      <c r="L321" s="157"/>
      <c r="M321" s="162"/>
      <c r="T321" s="163"/>
      <c r="AT321" s="158" t="s">
        <v>177</v>
      </c>
      <c r="AU321" s="158" t="s">
        <v>84</v>
      </c>
      <c r="AV321" s="14" t="s">
        <v>173</v>
      </c>
      <c r="AW321" s="14" t="s">
        <v>33</v>
      </c>
      <c r="AX321" s="14" t="s">
        <v>34</v>
      </c>
      <c r="AY321" s="158" t="s">
        <v>166</v>
      </c>
    </row>
    <row r="322" spans="2:65" s="1" customFormat="1" ht="24.15" customHeight="1">
      <c r="B322" s="33"/>
      <c r="C322" s="125" t="s">
        <v>376</v>
      </c>
      <c r="D322" s="125" t="s">
        <v>168</v>
      </c>
      <c r="E322" s="126" t="s">
        <v>377</v>
      </c>
      <c r="F322" s="127" t="s">
        <v>378</v>
      </c>
      <c r="G322" s="128" t="s">
        <v>87</v>
      </c>
      <c r="H322" s="129">
        <v>14.4</v>
      </c>
      <c r="I322" s="130"/>
      <c r="J322" s="131">
        <f>ROUND(I322*H322,2)</f>
        <v>0</v>
      </c>
      <c r="K322" s="127" t="s">
        <v>172</v>
      </c>
      <c r="L322" s="33"/>
      <c r="M322" s="132" t="s">
        <v>19</v>
      </c>
      <c r="N322" s="133" t="s">
        <v>46</v>
      </c>
      <c r="P322" s="134">
        <f>O322*H322</f>
        <v>0</v>
      </c>
      <c r="Q322" s="134">
        <v>0</v>
      </c>
      <c r="R322" s="134">
        <f>Q322*H322</f>
        <v>0</v>
      </c>
      <c r="S322" s="134">
        <v>7.5999999999999998E-2</v>
      </c>
      <c r="T322" s="135">
        <f>S322*H322</f>
        <v>1.0944</v>
      </c>
      <c r="AR322" s="136" t="s">
        <v>173</v>
      </c>
      <c r="AT322" s="136" t="s">
        <v>168</v>
      </c>
      <c r="AU322" s="136" t="s">
        <v>84</v>
      </c>
      <c r="AY322" s="18" t="s">
        <v>166</v>
      </c>
      <c r="BE322" s="137">
        <f>IF(N322="základní",J322,0)</f>
        <v>0</v>
      </c>
      <c r="BF322" s="137">
        <f>IF(N322="snížená",J322,0)</f>
        <v>0</v>
      </c>
      <c r="BG322" s="137">
        <f>IF(N322="zákl. přenesená",J322,0)</f>
        <v>0</v>
      </c>
      <c r="BH322" s="137">
        <f>IF(N322="sníž. přenesená",J322,0)</f>
        <v>0</v>
      </c>
      <c r="BI322" s="137">
        <f>IF(N322="nulová",J322,0)</f>
        <v>0</v>
      </c>
      <c r="BJ322" s="18" t="s">
        <v>34</v>
      </c>
      <c r="BK322" s="137">
        <f>ROUND(I322*H322,2)</f>
        <v>0</v>
      </c>
      <c r="BL322" s="18" t="s">
        <v>173</v>
      </c>
      <c r="BM322" s="136" t="s">
        <v>379</v>
      </c>
    </row>
    <row r="323" spans="2:65" s="1" customFormat="1">
      <c r="B323" s="33"/>
      <c r="D323" s="138" t="s">
        <v>175</v>
      </c>
      <c r="F323" s="139" t="s">
        <v>380</v>
      </c>
      <c r="I323" s="140"/>
      <c r="L323" s="33"/>
      <c r="M323" s="141"/>
      <c r="T323" s="54"/>
      <c r="AT323" s="18" t="s">
        <v>175</v>
      </c>
      <c r="AU323" s="18" t="s">
        <v>84</v>
      </c>
    </row>
    <row r="324" spans="2:65" s="12" customFormat="1">
      <c r="B324" s="142"/>
      <c r="D324" s="143" t="s">
        <v>177</v>
      </c>
      <c r="E324" s="144" t="s">
        <v>19</v>
      </c>
      <c r="F324" s="145" t="s">
        <v>381</v>
      </c>
      <c r="H324" s="146">
        <v>12.6</v>
      </c>
      <c r="I324" s="147"/>
      <c r="L324" s="142"/>
      <c r="M324" s="148"/>
      <c r="T324" s="149"/>
      <c r="AT324" s="144" t="s">
        <v>177</v>
      </c>
      <c r="AU324" s="144" t="s">
        <v>84</v>
      </c>
      <c r="AV324" s="12" t="s">
        <v>84</v>
      </c>
      <c r="AW324" s="12" t="s">
        <v>33</v>
      </c>
      <c r="AX324" s="12" t="s">
        <v>75</v>
      </c>
      <c r="AY324" s="144" t="s">
        <v>166</v>
      </c>
    </row>
    <row r="325" spans="2:65" s="12" customFormat="1">
      <c r="B325" s="142"/>
      <c r="D325" s="143" t="s">
        <v>177</v>
      </c>
      <c r="E325" s="144" t="s">
        <v>19</v>
      </c>
      <c r="F325" s="145" t="s">
        <v>382</v>
      </c>
      <c r="H325" s="146">
        <v>1.8</v>
      </c>
      <c r="I325" s="147"/>
      <c r="L325" s="142"/>
      <c r="M325" s="148"/>
      <c r="T325" s="149"/>
      <c r="AT325" s="144" t="s">
        <v>177</v>
      </c>
      <c r="AU325" s="144" t="s">
        <v>84</v>
      </c>
      <c r="AV325" s="12" t="s">
        <v>84</v>
      </c>
      <c r="AW325" s="12" t="s">
        <v>33</v>
      </c>
      <c r="AX325" s="12" t="s">
        <v>75</v>
      </c>
      <c r="AY325" s="144" t="s">
        <v>166</v>
      </c>
    </row>
    <row r="326" spans="2:65" s="13" customFormat="1">
      <c r="B326" s="150"/>
      <c r="D326" s="143" t="s">
        <v>177</v>
      </c>
      <c r="E326" s="151" t="s">
        <v>19</v>
      </c>
      <c r="F326" s="152" t="s">
        <v>179</v>
      </c>
      <c r="H326" s="153">
        <v>14.4</v>
      </c>
      <c r="I326" s="154"/>
      <c r="L326" s="150"/>
      <c r="M326" s="155"/>
      <c r="T326" s="156"/>
      <c r="AT326" s="151" t="s">
        <v>177</v>
      </c>
      <c r="AU326" s="151" t="s">
        <v>84</v>
      </c>
      <c r="AV326" s="13" t="s">
        <v>89</v>
      </c>
      <c r="AW326" s="13" t="s">
        <v>33</v>
      </c>
      <c r="AX326" s="13" t="s">
        <v>75</v>
      </c>
      <c r="AY326" s="151" t="s">
        <v>166</v>
      </c>
    </row>
    <row r="327" spans="2:65" s="14" customFormat="1">
      <c r="B327" s="157"/>
      <c r="D327" s="143" t="s">
        <v>177</v>
      </c>
      <c r="E327" s="158" t="s">
        <v>19</v>
      </c>
      <c r="F327" s="159" t="s">
        <v>180</v>
      </c>
      <c r="H327" s="160">
        <v>14.4</v>
      </c>
      <c r="I327" s="161"/>
      <c r="L327" s="157"/>
      <c r="M327" s="162"/>
      <c r="T327" s="163"/>
      <c r="AT327" s="158" t="s">
        <v>177</v>
      </c>
      <c r="AU327" s="158" t="s">
        <v>84</v>
      </c>
      <c r="AV327" s="14" t="s">
        <v>173</v>
      </c>
      <c r="AW327" s="14" t="s">
        <v>33</v>
      </c>
      <c r="AX327" s="14" t="s">
        <v>34</v>
      </c>
      <c r="AY327" s="158" t="s">
        <v>166</v>
      </c>
    </row>
    <row r="328" spans="2:65" s="1" customFormat="1" ht="24.15" customHeight="1">
      <c r="B328" s="33"/>
      <c r="C328" s="125" t="s">
        <v>383</v>
      </c>
      <c r="D328" s="125" t="s">
        <v>168</v>
      </c>
      <c r="E328" s="126" t="s">
        <v>384</v>
      </c>
      <c r="F328" s="127" t="s">
        <v>385</v>
      </c>
      <c r="G328" s="128" t="s">
        <v>87</v>
      </c>
      <c r="H328" s="129">
        <v>2.0299999999999998</v>
      </c>
      <c r="I328" s="130"/>
      <c r="J328" s="131">
        <f>ROUND(I328*H328,2)</f>
        <v>0</v>
      </c>
      <c r="K328" s="127" t="s">
        <v>172</v>
      </c>
      <c r="L328" s="33"/>
      <c r="M328" s="132" t="s">
        <v>19</v>
      </c>
      <c r="N328" s="133" t="s">
        <v>46</v>
      </c>
      <c r="P328" s="134">
        <f>O328*H328</f>
        <v>0</v>
      </c>
      <c r="Q328" s="134">
        <v>0</v>
      </c>
      <c r="R328" s="134">
        <f>Q328*H328</f>
        <v>0</v>
      </c>
      <c r="S328" s="134">
        <v>0.27</v>
      </c>
      <c r="T328" s="135">
        <f>S328*H328</f>
        <v>0.54810000000000003</v>
      </c>
      <c r="AR328" s="136" t="s">
        <v>173</v>
      </c>
      <c r="AT328" s="136" t="s">
        <v>168</v>
      </c>
      <c r="AU328" s="136" t="s">
        <v>84</v>
      </c>
      <c r="AY328" s="18" t="s">
        <v>166</v>
      </c>
      <c r="BE328" s="137">
        <f>IF(N328="základní",J328,0)</f>
        <v>0</v>
      </c>
      <c r="BF328" s="137">
        <f>IF(N328="snížená",J328,0)</f>
        <v>0</v>
      </c>
      <c r="BG328" s="137">
        <f>IF(N328="zákl. přenesená",J328,0)</f>
        <v>0</v>
      </c>
      <c r="BH328" s="137">
        <f>IF(N328="sníž. přenesená",J328,0)</f>
        <v>0</v>
      </c>
      <c r="BI328" s="137">
        <f>IF(N328="nulová",J328,0)</f>
        <v>0</v>
      </c>
      <c r="BJ328" s="18" t="s">
        <v>34</v>
      </c>
      <c r="BK328" s="137">
        <f>ROUND(I328*H328,2)</f>
        <v>0</v>
      </c>
      <c r="BL328" s="18" t="s">
        <v>173</v>
      </c>
      <c r="BM328" s="136" t="s">
        <v>386</v>
      </c>
    </row>
    <row r="329" spans="2:65" s="1" customFormat="1">
      <c r="B329" s="33"/>
      <c r="D329" s="138" t="s">
        <v>175</v>
      </c>
      <c r="F329" s="139" t="s">
        <v>387</v>
      </c>
      <c r="I329" s="140"/>
      <c r="L329" s="33"/>
      <c r="M329" s="141"/>
      <c r="T329" s="54"/>
      <c r="AT329" s="18" t="s">
        <v>175</v>
      </c>
      <c r="AU329" s="18" t="s">
        <v>84</v>
      </c>
    </row>
    <row r="330" spans="2:65" s="12" customFormat="1">
      <c r="B330" s="142"/>
      <c r="D330" s="143" t="s">
        <v>177</v>
      </c>
      <c r="E330" s="144" t="s">
        <v>19</v>
      </c>
      <c r="F330" s="145" t="s">
        <v>388</v>
      </c>
      <c r="H330" s="146">
        <v>2.0299999999999998</v>
      </c>
      <c r="I330" s="147"/>
      <c r="L330" s="142"/>
      <c r="M330" s="148"/>
      <c r="T330" s="149"/>
      <c r="AT330" s="144" t="s">
        <v>177</v>
      </c>
      <c r="AU330" s="144" t="s">
        <v>84</v>
      </c>
      <c r="AV330" s="12" t="s">
        <v>84</v>
      </c>
      <c r="AW330" s="12" t="s">
        <v>33</v>
      </c>
      <c r="AX330" s="12" t="s">
        <v>75</v>
      </c>
      <c r="AY330" s="144" t="s">
        <v>166</v>
      </c>
    </row>
    <row r="331" spans="2:65" s="13" customFormat="1">
      <c r="B331" s="150"/>
      <c r="D331" s="143" t="s">
        <v>177</v>
      </c>
      <c r="E331" s="151" t="s">
        <v>19</v>
      </c>
      <c r="F331" s="152" t="s">
        <v>179</v>
      </c>
      <c r="H331" s="153">
        <v>2.0299999999999998</v>
      </c>
      <c r="I331" s="154"/>
      <c r="L331" s="150"/>
      <c r="M331" s="155"/>
      <c r="T331" s="156"/>
      <c r="AT331" s="151" t="s">
        <v>177</v>
      </c>
      <c r="AU331" s="151" t="s">
        <v>84</v>
      </c>
      <c r="AV331" s="13" t="s">
        <v>89</v>
      </c>
      <c r="AW331" s="13" t="s">
        <v>33</v>
      </c>
      <c r="AX331" s="13" t="s">
        <v>75</v>
      </c>
      <c r="AY331" s="151" t="s">
        <v>166</v>
      </c>
    </row>
    <row r="332" spans="2:65" s="14" customFormat="1">
      <c r="B332" s="157"/>
      <c r="D332" s="143" t="s">
        <v>177</v>
      </c>
      <c r="E332" s="158" t="s">
        <v>19</v>
      </c>
      <c r="F332" s="159" t="s">
        <v>180</v>
      </c>
      <c r="H332" s="160">
        <v>2.0299999999999998</v>
      </c>
      <c r="I332" s="161"/>
      <c r="L332" s="157"/>
      <c r="M332" s="162"/>
      <c r="T332" s="163"/>
      <c r="AT332" s="158" t="s">
        <v>177</v>
      </c>
      <c r="AU332" s="158" t="s">
        <v>84</v>
      </c>
      <c r="AV332" s="14" t="s">
        <v>173</v>
      </c>
      <c r="AW332" s="14" t="s">
        <v>33</v>
      </c>
      <c r="AX332" s="14" t="s">
        <v>34</v>
      </c>
      <c r="AY332" s="158" t="s">
        <v>166</v>
      </c>
    </row>
    <row r="333" spans="2:65" s="1" customFormat="1" ht="24.15" customHeight="1">
      <c r="B333" s="33"/>
      <c r="C333" s="125" t="s">
        <v>389</v>
      </c>
      <c r="D333" s="125" t="s">
        <v>168</v>
      </c>
      <c r="E333" s="126" t="s">
        <v>390</v>
      </c>
      <c r="F333" s="127" t="s">
        <v>391</v>
      </c>
      <c r="G333" s="128" t="s">
        <v>87</v>
      </c>
      <c r="H333" s="129">
        <v>90.82</v>
      </c>
      <c r="I333" s="130"/>
      <c r="J333" s="131">
        <f>ROUND(I333*H333,2)</f>
        <v>0</v>
      </c>
      <c r="K333" s="127" t="s">
        <v>172</v>
      </c>
      <c r="L333" s="33"/>
      <c r="M333" s="132" t="s">
        <v>19</v>
      </c>
      <c r="N333" s="133" t="s">
        <v>46</v>
      </c>
      <c r="P333" s="134">
        <f>O333*H333</f>
        <v>0</v>
      </c>
      <c r="Q333" s="134">
        <v>0</v>
      </c>
      <c r="R333" s="134">
        <f>Q333*H333</f>
        <v>0</v>
      </c>
      <c r="S333" s="134">
        <v>4.5999999999999999E-2</v>
      </c>
      <c r="T333" s="135">
        <f>S333*H333</f>
        <v>4.1777199999999999</v>
      </c>
      <c r="AR333" s="136" t="s">
        <v>173</v>
      </c>
      <c r="AT333" s="136" t="s">
        <v>168</v>
      </c>
      <c r="AU333" s="136" t="s">
        <v>84</v>
      </c>
      <c r="AY333" s="18" t="s">
        <v>166</v>
      </c>
      <c r="BE333" s="137">
        <f>IF(N333="základní",J333,0)</f>
        <v>0</v>
      </c>
      <c r="BF333" s="137">
        <f>IF(N333="snížená",J333,0)</f>
        <v>0</v>
      </c>
      <c r="BG333" s="137">
        <f>IF(N333="zákl. přenesená",J333,0)</f>
        <v>0</v>
      </c>
      <c r="BH333" s="137">
        <f>IF(N333="sníž. přenesená",J333,0)</f>
        <v>0</v>
      </c>
      <c r="BI333" s="137">
        <f>IF(N333="nulová",J333,0)</f>
        <v>0</v>
      </c>
      <c r="BJ333" s="18" t="s">
        <v>34</v>
      </c>
      <c r="BK333" s="137">
        <f>ROUND(I333*H333,2)</f>
        <v>0</v>
      </c>
      <c r="BL333" s="18" t="s">
        <v>173</v>
      </c>
      <c r="BM333" s="136" t="s">
        <v>392</v>
      </c>
    </row>
    <row r="334" spans="2:65" s="1" customFormat="1">
      <c r="B334" s="33"/>
      <c r="D334" s="138" t="s">
        <v>175</v>
      </c>
      <c r="F334" s="139" t="s">
        <v>393</v>
      </c>
      <c r="I334" s="140"/>
      <c r="L334" s="33"/>
      <c r="M334" s="141"/>
      <c r="T334" s="54"/>
      <c r="AT334" s="18" t="s">
        <v>175</v>
      </c>
      <c r="AU334" s="18" t="s">
        <v>84</v>
      </c>
    </row>
    <row r="335" spans="2:65" s="15" customFormat="1">
      <c r="B335" s="164"/>
      <c r="D335" s="143" t="s">
        <v>177</v>
      </c>
      <c r="E335" s="165" t="s">
        <v>19</v>
      </c>
      <c r="F335" s="166" t="s">
        <v>394</v>
      </c>
      <c r="H335" s="165" t="s">
        <v>19</v>
      </c>
      <c r="I335" s="167"/>
      <c r="L335" s="164"/>
      <c r="M335" s="168"/>
      <c r="T335" s="169"/>
      <c r="AT335" s="165" t="s">
        <v>177</v>
      </c>
      <c r="AU335" s="165" t="s">
        <v>84</v>
      </c>
      <c r="AV335" s="15" t="s">
        <v>34</v>
      </c>
      <c r="AW335" s="15" t="s">
        <v>33</v>
      </c>
      <c r="AX335" s="15" t="s">
        <v>75</v>
      </c>
      <c r="AY335" s="165" t="s">
        <v>166</v>
      </c>
    </row>
    <row r="336" spans="2:65" s="12" customFormat="1">
      <c r="B336" s="142"/>
      <c r="D336" s="143" t="s">
        <v>177</v>
      </c>
      <c r="E336" s="144" t="s">
        <v>19</v>
      </c>
      <c r="F336" s="145" t="s">
        <v>395</v>
      </c>
      <c r="H336" s="146">
        <v>90.82</v>
      </c>
      <c r="I336" s="147"/>
      <c r="L336" s="142"/>
      <c r="M336" s="148"/>
      <c r="T336" s="149"/>
      <c r="AT336" s="144" t="s">
        <v>177</v>
      </c>
      <c r="AU336" s="144" t="s">
        <v>84</v>
      </c>
      <c r="AV336" s="12" t="s">
        <v>84</v>
      </c>
      <c r="AW336" s="12" t="s">
        <v>33</v>
      </c>
      <c r="AX336" s="12" t="s">
        <v>75</v>
      </c>
      <c r="AY336" s="144" t="s">
        <v>166</v>
      </c>
    </row>
    <row r="337" spans="2:65" s="13" customFormat="1">
      <c r="B337" s="150"/>
      <c r="D337" s="143" t="s">
        <v>177</v>
      </c>
      <c r="E337" s="151" t="s">
        <v>19</v>
      </c>
      <c r="F337" s="152" t="s">
        <v>179</v>
      </c>
      <c r="H337" s="153">
        <v>90.82</v>
      </c>
      <c r="I337" s="154"/>
      <c r="L337" s="150"/>
      <c r="M337" s="155"/>
      <c r="T337" s="156"/>
      <c r="AT337" s="151" t="s">
        <v>177</v>
      </c>
      <c r="AU337" s="151" t="s">
        <v>84</v>
      </c>
      <c r="AV337" s="13" t="s">
        <v>89</v>
      </c>
      <c r="AW337" s="13" t="s">
        <v>33</v>
      </c>
      <c r="AX337" s="13" t="s">
        <v>75</v>
      </c>
      <c r="AY337" s="151" t="s">
        <v>166</v>
      </c>
    </row>
    <row r="338" spans="2:65" s="14" customFormat="1">
      <c r="B338" s="157"/>
      <c r="D338" s="143" t="s">
        <v>177</v>
      </c>
      <c r="E338" s="158" t="s">
        <v>19</v>
      </c>
      <c r="F338" s="159" t="s">
        <v>180</v>
      </c>
      <c r="H338" s="160">
        <v>90.82</v>
      </c>
      <c r="I338" s="161"/>
      <c r="L338" s="157"/>
      <c r="M338" s="162"/>
      <c r="T338" s="163"/>
      <c r="AT338" s="158" t="s">
        <v>177</v>
      </c>
      <c r="AU338" s="158" t="s">
        <v>84</v>
      </c>
      <c r="AV338" s="14" t="s">
        <v>173</v>
      </c>
      <c r="AW338" s="14" t="s">
        <v>33</v>
      </c>
      <c r="AX338" s="14" t="s">
        <v>34</v>
      </c>
      <c r="AY338" s="158" t="s">
        <v>166</v>
      </c>
    </row>
    <row r="339" spans="2:65" s="1" customFormat="1" ht="24.15" customHeight="1">
      <c r="B339" s="33"/>
      <c r="C339" s="125" t="s">
        <v>396</v>
      </c>
      <c r="D339" s="125" t="s">
        <v>168</v>
      </c>
      <c r="E339" s="126" t="s">
        <v>397</v>
      </c>
      <c r="F339" s="127" t="s">
        <v>398</v>
      </c>
      <c r="G339" s="128" t="s">
        <v>87</v>
      </c>
      <c r="H339" s="129">
        <v>79.686000000000007</v>
      </c>
      <c r="I339" s="130"/>
      <c r="J339" s="131">
        <f>ROUND(I339*H339,2)</f>
        <v>0</v>
      </c>
      <c r="K339" s="127" t="s">
        <v>172</v>
      </c>
      <c r="L339" s="33"/>
      <c r="M339" s="132" t="s">
        <v>19</v>
      </c>
      <c r="N339" s="133" t="s">
        <v>46</v>
      </c>
      <c r="P339" s="134">
        <f>O339*H339</f>
        <v>0</v>
      </c>
      <c r="Q339" s="134">
        <v>0</v>
      </c>
      <c r="R339" s="134">
        <f>Q339*H339</f>
        <v>0</v>
      </c>
      <c r="S339" s="134">
        <v>6.8000000000000005E-2</v>
      </c>
      <c r="T339" s="135">
        <f>S339*H339</f>
        <v>5.418648000000001</v>
      </c>
      <c r="AR339" s="136" t="s">
        <v>173</v>
      </c>
      <c r="AT339" s="136" t="s">
        <v>168</v>
      </c>
      <c r="AU339" s="136" t="s">
        <v>84</v>
      </c>
      <c r="AY339" s="18" t="s">
        <v>166</v>
      </c>
      <c r="BE339" s="137">
        <f>IF(N339="základní",J339,0)</f>
        <v>0</v>
      </c>
      <c r="BF339" s="137">
        <f>IF(N339="snížená",J339,0)</f>
        <v>0</v>
      </c>
      <c r="BG339" s="137">
        <f>IF(N339="zákl. přenesená",J339,0)</f>
        <v>0</v>
      </c>
      <c r="BH339" s="137">
        <f>IF(N339="sníž. přenesená",J339,0)</f>
        <v>0</v>
      </c>
      <c r="BI339" s="137">
        <f>IF(N339="nulová",J339,0)</f>
        <v>0</v>
      </c>
      <c r="BJ339" s="18" t="s">
        <v>34</v>
      </c>
      <c r="BK339" s="137">
        <f>ROUND(I339*H339,2)</f>
        <v>0</v>
      </c>
      <c r="BL339" s="18" t="s">
        <v>173</v>
      </c>
      <c r="BM339" s="136" t="s">
        <v>399</v>
      </c>
    </row>
    <row r="340" spans="2:65" s="1" customFormat="1">
      <c r="B340" s="33"/>
      <c r="D340" s="138" t="s">
        <v>175</v>
      </c>
      <c r="F340" s="139" t="s">
        <v>400</v>
      </c>
      <c r="I340" s="140"/>
      <c r="L340" s="33"/>
      <c r="M340" s="141"/>
      <c r="T340" s="54"/>
      <c r="AT340" s="18" t="s">
        <v>175</v>
      </c>
      <c r="AU340" s="18" t="s">
        <v>84</v>
      </c>
    </row>
    <row r="341" spans="2:65" s="15" customFormat="1">
      <c r="B341" s="164"/>
      <c r="D341" s="143" t="s">
        <v>177</v>
      </c>
      <c r="E341" s="165" t="s">
        <v>19</v>
      </c>
      <c r="F341" s="166" t="s">
        <v>401</v>
      </c>
      <c r="H341" s="165" t="s">
        <v>19</v>
      </c>
      <c r="I341" s="167"/>
      <c r="L341" s="164"/>
      <c r="M341" s="168"/>
      <c r="T341" s="169"/>
      <c r="AT341" s="165" t="s">
        <v>177</v>
      </c>
      <c r="AU341" s="165" t="s">
        <v>84</v>
      </c>
      <c r="AV341" s="15" t="s">
        <v>34</v>
      </c>
      <c r="AW341" s="15" t="s">
        <v>33</v>
      </c>
      <c r="AX341" s="15" t="s">
        <v>75</v>
      </c>
      <c r="AY341" s="165" t="s">
        <v>166</v>
      </c>
    </row>
    <row r="342" spans="2:65" s="12" customFormat="1">
      <c r="B342" s="142"/>
      <c r="D342" s="143" t="s">
        <v>177</v>
      </c>
      <c r="E342" s="144" t="s">
        <v>19</v>
      </c>
      <c r="F342" s="145" t="s">
        <v>402</v>
      </c>
      <c r="H342" s="146">
        <v>79.686000000000007</v>
      </c>
      <c r="I342" s="147"/>
      <c r="L342" s="142"/>
      <c r="M342" s="148"/>
      <c r="T342" s="149"/>
      <c r="AT342" s="144" t="s">
        <v>177</v>
      </c>
      <c r="AU342" s="144" t="s">
        <v>84</v>
      </c>
      <c r="AV342" s="12" t="s">
        <v>84</v>
      </c>
      <c r="AW342" s="12" t="s">
        <v>33</v>
      </c>
      <c r="AX342" s="12" t="s">
        <v>75</v>
      </c>
      <c r="AY342" s="144" t="s">
        <v>166</v>
      </c>
    </row>
    <row r="343" spans="2:65" s="13" customFormat="1">
      <c r="B343" s="150"/>
      <c r="D343" s="143" t="s">
        <v>177</v>
      </c>
      <c r="E343" s="151" t="s">
        <v>19</v>
      </c>
      <c r="F343" s="152" t="s">
        <v>179</v>
      </c>
      <c r="H343" s="153">
        <v>79.686000000000007</v>
      </c>
      <c r="I343" s="154"/>
      <c r="L343" s="150"/>
      <c r="M343" s="155"/>
      <c r="T343" s="156"/>
      <c r="AT343" s="151" t="s">
        <v>177</v>
      </c>
      <c r="AU343" s="151" t="s">
        <v>84</v>
      </c>
      <c r="AV343" s="13" t="s">
        <v>89</v>
      </c>
      <c r="AW343" s="13" t="s">
        <v>33</v>
      </c>
      <c r="AX343" s="13" t="s">
        <v>75</v>
      </c>
      <c r="AY343" s="151" t="s">
        <v>166</v>
      </c>
    </row>
    <row r="344" spans="2:65" s="14" customFormat="1">
      <c r="B344" s="157"/>
      <c r="D344" s="143" t="s">
        <v>177</v>
      </c>
      <c r="E344" s="158" t="s">
        <v>19</v>
      </c>
      <c r="F344" s="159" t="s">
        <v>180</v>
      </c>
      <c r="H344" s="160">
        <v>79.686000000000007</v>
      </c>
      <c r="I344" s="161"/>
      <c r="L344" s="157"/>
      <c r="M344" s="162"/>
      <c r="T344" s="163"/>
      <c r="AT344" s="158" t="s">
        <v>177</v>
      </c>
      <c r="AU344" s="158" t="s">
        <v>84</v>
      </c>
      <c r="AV344" s="14" t="s">
        <v>173</v>
      </c>
      <c r="AW344" s="14" t="s">
        <v>33</v>
      </c>
      <c r="AX344" s="14" t="s">
        <v>34</v>
      </c>
      <c r="AY344" s="158" t="s">
        <v>166</v>
      </c>
    </row>
    <row r="345" spans="2:65" s="1" customFormat="1" ht="16.5" customHeight="1">
      <c r="B345" s="33"/>
      <c r="C345" s="125" t="s">
        <v>403</v>
      </c>
      <c r="D345" s="125" t="s">
        <v>168</v>
      </c>
      <c r="E345" s="126" t="s">
        <v>404</v>
      </c>
      <c r="F345" s="127" t="s">
        <v>405</v>
      </c>
      <c r="G345" s="128" t="s">
        <v>406</v>
      </c>
      <c r="H345" s="129">
        <v>1</v>
      </c>
      <c r="I345" s="130"/>
      <c r="J345" s="131">
        <f>ROUND(I345*H345,2)</f>
        <v>0</v>
      </c>
      <c r="K345" s="127" t="s">
        <v>19</v>
      </c>
      <c r="L345" s="33"/>
      <c r="M345" s="132" t="s">
        <v>19</v>
      </c>
      <c r="N345" s="133" t="s">
        <v>46</v>
      </c>
      <c r="P345" s="134">
        <f>O345*H345</f>
        <v>0</v>
      </c>
      <c r="Q345" s="134">
        <v>0</v>
      </c>
      <c r="R345" s="134">
        <f>Q345*H345</f>
        <v>0</v>
      </c>
      <c r="S345" s="134">
        <v>0.5</v>
      </c>
      <c r="T345" s="135">
        <f>S345*H345</f>
        <v>0.5</v>
      </c>
      <c r="AR345" s="136" t="s">
        <v>173</v>
      </c>
      <c r="AT345" s="136" t="s">
        <v>168</v>
      </c>
      <c r="AU345" s="136" t="s">
        <v>84</v>
      </c>
      <c r="AY345" s="18" t="s">
        <v>166</v>
      </c>
      <c r="BE345" s="137">
        <f>IF(N345="základní",J345,0)</f>
        <v>0</v>
      </c>
      <c r="BF345" s="137">
        <f>IF(N345="snížená",J345,0)</f>
        <v>0</v>
      </c>
      <c r="BG345" s="137">
        <f>IF(N345="zákl. přenesená",J345,0)</f>
        <v>0</v>
      </c>
      <c r="BH345" s="137">
        <f>IF(N345="sníž. přenesená",J345,0)</f>
        <v>0</v>
      </c>
      <c r="BI345" s="137">
        <f>IF(N345="nulová",J345,0)</f>
        <v>0</v>
      </c>
      <c r="BJ345" s="18" t="s">
        <v>34</v>
      </c>
      <c r="BK345" s="137">
        <f>ROUND(I345*H345,2)</f>
        <v>0</v>
      </c>
      <c r="BL345" s="18" t="s">
        <v>173</v>
      </c>
      <c r="BM345" s="136" t="s">
        <v>407</v>
      </c>
    </row>
    <row r="346" spans="2:65" s="15" customFormat="1">
      <c r="B346" s="164"/>
      <c r="D346" s="143" t="s">
        <v>177</v>
      </c>
      <c r="E346" s="165" t="s">
        <v>19</v>
      </c>
      <c r="F346" s="166" t="s">
        <v>408</v>
      </c>
      <c r="H346" s="165" t="s">
        <v>19</v>
      </c>
      <c r="I346" s="167"/>
      <c r="L346" s="164"/>
      <c r="M346" s="168"/>
      <c r="T346" s="169"/>
      <c r="AT346" s="165" t="s">
        <v>177</v>
      </c>
      <c r="AU346" s="165" t="s">
        <v>84</v>
      </c>
      <c r="AV346" s="15" t="s">
        <v>34</v>
      </c>
      <c r="AW346" s="15" t="s">
        <v>33</v>
      </c>
      <c r="AX346" s="15" t="s">
        <v>75</v>
      </c>
      <c r="AY346" s="165" t="s">
        <v>166</v>
      </c>
    </row>
    <row r="347" spans="2:65" s="12" customFormat="1">
      <c r="B347" s="142"/>
      <c r="D347" s="143" t="s">
        <v>177</v>
      </c>
      <c r="E347" s="144" t="s">
        <v>19</v>
      </c>
      <c r="F347" s="145" t="s">
        <v>34</v>
      </c>
      <c r="H347" s="146">
        <v>1</v>
      </c>
      <c r="I347" s="147"/>
      <c r="L347" s="142"/>
      <c r="M347" s="148"/>
      <c r="T347" s="149"/>
      <c r="AT347" s="144" t="s">
        <v>177</v>
      </c>
      <c r="AU347" s="144" t="s">
        <v>84</v>
      </c>
      <c r="AV347" s="12" t="s">
        <v>84</v>
      </c>
      <c r="AW347" s="12" t="s">
        <v>33</v>
      </c>
      <c r="AX347" s="12" t="s">
        <v>75</v>
      </c>
      <c r="AY347" s="144" t="s">
        <v>166</v>
      </c>
    </row>
    <row r="348" spans="2:65" s="13" customFormat="1">
      <c r="B348" s="150"/>
      <c r="D348" s="143" t="s">
        <v>177</v>
      </c>
      <c r="E348" s="151" t="s">
        <v>19</v>
      </c>
      <c r="F348" s="152" t="s">
        <v>179</v>
      </c>
      <c r="H348" s="153">
        <v>1</v>
      </c>
      <c r="I348" s="154"/>
      <c r="L348" s="150"/>
      <c r="M348" s="155"/>
      <c r="T348" s="156"/>
      <c r="AT348" s="151" t="s">
        <v>177</v>
      </c>
      <c r="AU348" s="151" t="s">
        <v>84</v>
      </c>
      <c r="AV348" s="13" t="s">
        <v>89</v>
      </c>
      <c r="AW348" s="13" t="s">
        <v>33</v>
      </c>
      <c r="AX348" s="13" t="s">
        <v>75</v>
      </c>
      <c r="AY348" s="151" t="s">
        <v>166</v>
      </c>
    </row>
    <row r="349" spans="2:65" s="14" customFormat="1">
      <c r="B349" s="157"/>
      <c r="D349" s="143" t="s">
        <v>177</v>
      </c>
      <c r="E349" s="158" t="s">
        <v>19</v>
      </c>
      <c r="F349" s="159" t="s">
        <v>180</v>
      </c>
      <c r="H349" s="160">
        <v>1</v>
      </c>
      <c r="I349" s="161"/>
      <c r="L349" s="157"/>
      <c r="M349" s="162"/>
      <c r="T349" s="163"/>
      <c r="AT349" s="158" t="s">
        <v>177</v>
      </c>
      <c r="AU349" s="158" t="s">
        <v>84</v>
      </c>
      <c r="AV349" s="14" t="s">
        <v>173</v>
      </c>
      <c r="AW349" s="14" t="s">
        <v>33</v>
      </c>
      <c r="AX349" s="14" t="s">
        <v>34</v>
      </c>
      <c r="AY349" s="158" t="s">
        <v>166</v>
      </c>
    </row>
    <row r="350" spans="2:65" s="1" customFormat="1" ht="16.5" customHeight="1">
      <c r="B350" s="33"/>
      <c r="C350" s="125" t="s">
        <v>409</v>
      </c>
      <c r="D350" s="125" t="s">
        <v>168</v>
      </c>
      <c r="E350" s="126" t="s">
        <v>410</v>
      </c>
      <c r="F350" s="127" t="s">
        <v>411</v>
      </c>
      <c r="G350" s="128" t="s">
        <v>406</v>
      </c>
      <c r="H350" s="129">
        <v>1</v>
      </c>
      <c r="I350" s="130"/>
      <c r="J350" s="131">
        <f>ROUND(I350*H350,2)</f>
        <v>0</v>
      </c>
      <c r="K350" s="127" t="s">
        <v>19</v>
      </c>
      <c r="L350" s="33"/>
      <c r="M350" s="132" t="s">
        <v>19</v>
      </c>
      <c r="N350" s="133" t="s">
        <v>46</v>
      </c>
      <c r="P350" s="134">
        <f>O350*H350</f>
        <v>0</v>
      </c>
      <c r="Q350" s="134">
        <v>0</v>
      </c>
      <c r="R350" s="134">
        <f>Q350*H350</f>
        <v>0</v>
      </c>
      <c r="S350" s="134">
        <v>0</v>
      </c>
      <c r="T350" s="135">
        <f>S350*H350</f>
        <v>0</v>
      </c>
      <c r="AR350" s="136" t="s">
        <v>173</v>
      </c>
      <c r="AT350" s="136" t="s">
        <v>168</v>
      </c>
      <c r="AU350" s="136" t="s">
        <v>84</v>
      </c>
      <c r="AY350" s="18" t="s">
        <v>166</v>
      </c>
      <c r="BE350" s="137">
        <f>IF(N350="základní",J350,0)</f>
        <v>0</v>
      </c>
      <c r="BF350" s="137">
        <f>IF(N350="snížená",J350,0)</f>
        <v>0</v>
      </c>
      <c r="BG350" s="137">
        <f>IF(N350="zákl. přenesená",J350,0)</f>
        <v>0</v>
      </c>
      <c r="BH350" s="137">
        <f>IF(N350="sníž. přenesená",J350,0)</f>
        <v>0</v>
      </c>
      <c r="BI350" s="137">
        <f>IF(N350="nulová",J350,0)</f>
        <v>0</v>
      </c>
      <c r="BJ350" s="18" t="s">
        <v>34</v>
      </c>
      <c r="BK350" s="137">
        <f>ROUND(I350*H350,2)</f>
        <v>0</v>
      </c>
      <c r="BL350" s="18" t="s">
        <v>173</v>
      </c>
      <c r="BM350" s="136" t="s">
        <v>412</v>
      </c>
    </row>
    <row r="351" spans="2:65" s="15" customFormat="1">
      <c r="B351" s="164"/>
      <c r="D351" s="143" t="s">
        <v>177</v>
      </c>
      <c r="E351" s="165" t="s">
        <v>19</v>
      </c>
      <c r="F351" s="166" t="s">
        <v>413</v>
      </c>
      <c r="H351" s="165" t="s">
        <v>19</v>
      </c>
      <c r="I351" s="167"/>
      <c r="L351" s="164"/>
      <c r="M351" s="168"/>
      <c r="T351" s="169"/>
      <c r="AT351" s="165" t="s">
        <v>177</v>
      </c>
      <c r="AU351" s="165" t="s">
        <v>84</v>
      </c>
      <c r="AV351" s="15" t="s">
        <v>34</v>
      </c>
      <c r="AW351" s="15" t="s">
        <v>33</v>
      </c>
      <c r="AX351" s="15" t="s">
        <v>75</v>
      </c>
      <c r="AY351" s="165" t="s">
        <v>166</v>
      </c>
    </row>
    <row r="352" spans="2:65" s="12" customFormat="1">
      <c r="B352" s="142"/>
      <c r="D352" s="143" t="s">
        <v>177</v>
      </c>
      <c r="E352" s="144" t="s">
        <v>19</v>
      </c>
      <c r="F352" s="145" t="s">
        <v>414</v>
      </c>
      <c r="H352" s="146">
        <v>1</v>
      </c>
      <c r="I352" s="147"/>
      <c r="L352" s="142"/>
      <c r="M352" s="148"/>
      <c r="T352" s="149"/>
      <c r="AT352" s="144" t="s">
        <v>177</v>
      </c>
      <c r="AU352" s="144" t="s">
        <v>84</v>
      </c>
      <c r="AV352" s="12" t="s">
        <v>84</v>
      </c>
      <c r="AW352" s="12" t="s">
        <v>33</v>
      </c>
      <c r="AX352" s="12" t="s">
        <v>75</v>
      </c>
      <c r="AY352" s="144" t="s">
        <v>166</v>
      </c>
    </row>
    <row r="353" spans="2:65" s="13" customFormat="1">
      <c r="B353" s="150"/>
      <c r="D353" s="143" t="s">
        <v>177</v>
      </c>
      <c r="E353" s="151" t="s">
        <v>19</v>
      </c>
      <c r="F353" s="152" t="s">
        <v>179</v>
      </c>
      <c r="H353" s="153">
        <v>1</v>
      </c>
      <c r="I353" s="154"/>
      <c r="L353" s="150"/>
      <c r="M353" s="155"/>
      <c r="T353" s="156"/>
      <c r="AT353" s="151" t="s">
        <v>177</v>
      </c>
      <c r="AU353" s="151" t="s">
        <v>84</v>
      </c>
      <c r="AV353" s="13" t="s">
        <v>89</v>
      </c>
      <c r="AW353" s="13" t="s">
        <v>33</v>
      </c>
      <c r="AX353" s="13" t="s">
        <v>75</v>
      </c>
      <c r="AY353" s="151" t="s">
        <v>166</v>
      </c>
    </row>
    <row r="354" spans="2:65" s="14" customFormat="1">
      <c r="B354" s="157"/>
      <c r="D354" s="143" t="s">
        <v>177</v>
      </c>
      <c r="E354" s="158" t="s">
        <v>19</v>
      </c>
      <c r="F354" s="159" t="s">
        <v>180</v>
      </c>
      <c r="H354" s="160">
        <v>1</v>
      </c>
      <c r="I354" s="161"/>
      <c r="L354" s="157"/>
      <c r="M354" s="162"/>
      <c r="T354" s="163"/>
      <c r="AT354" s="158" t="s">
        <v>177</v>
      </c>
      <c r="AU354" s="158" t="s">
        <v>84</v>
      </c>
      <c r="AV354" s="14" t="s">
        <v>173</v>
      </c>
      <c r="AW354" s="14" t="s">
        <v>33</v>
      </c>
      <c r="AX354" s="14" t="s">
        <v>34</v>
      </c>
      <c r="AY354" s="158" t="s">
        <v>166</v>
      </c>
    </row>
    <row r="355" spans="2:65" s="11" customFormat="1" ht="22.95" customHeight="1">
      <c r="B355" s="113"/>
      <c r="D355" s="114" t="s">
        <v>74</v>
      </c>
      <c r="E355" s="123" t="s">
        <v>415</v>
      </c>
      <c r="F355" s="123" t="s">
        <v>416</v>
      </c>
      <c r="I355" s="116"/>
      <c r="J355" s="124">
        <f>BK355</f>
        <v>0</v>
      </c>
      <c r="L355" s="113"/>
      <c r="M355" s="118"/>
      <c r="P355" s="119">
        <f>SUM(P356:P378)</f>
        <v>0</v>
      </c>
      <c r="R355" s="119">
        <f>SUM(R356:R378)</f>
        <v>0</v>
      </c>
      <c r="T355" s="120">
        <f>SUM(T356:T378)</f>
        <v>0</v>
      </c>
      <c r="AR355" s="114" t="s">
        <v>34</v>
      </c>
      <c r="AT355" s="121" t="s">
        <v>74</v>
      </c>
      <c r="AU355" s="121" t="s">
        <v>34</v>
      </c>
      <c r="AY355" s="114" t="s">
        <v>166</v>
      </c>
      <c r="BK355" s="122">
        <f>SUM(BK356:BK378)</f>
        <v>0</v>
      </c>
    </row>
    <row r="356" spans="2:65" s="1" customFormat="1" ht="16.5" customHeight="1">
      <c r="B356" s="33"/>
      <c r="C356" s="125" t="s">
        <v>417</v>
      </c>
      <c r="D356" s="125" t="s">
        <v>168</v>
      </c>
      <c r="E356" s="126" t="s">
        <v>418</v>
      </c>
      <c r="F356" s="127" t="s">
        <v>419</v>
      </c>
      <c r="G356" s="128" t="s">
        <v>183</v>
      </c>
      <c r="H356" s="129">
        <v>36.46</v>
      </c>
      <c r="I356" s="130"/>
      <c r="J356" s="131">
        <f>ROUND(I356*H356,2)</f>
        <v>0</v>
      </c>
      <c r="K356" s="127" t="s">
        <v>172</v>
      </c>
      <c r="L356" s="33"/>
      <c r="M356" s="132" t="s">
        <v>19</v>
      </c>
      <c r="N356" s="133" t="s">
        <v>46</v>
      </c>
      <c r="P356" s="134">
        <f>O356*H356</f>
        <v>0</v>
      </c>
      <c r="Q356" s="134">
        <v>0</v>
      </c>
      <c r="R356" s="134">
        <f>Q356*H356</f>
        <v>0</v>
      </c>
      <c r="S356" s="134">
        <v>0</v>
      </c>
      <c r="T356" s="135">
        <f>S356*H356</f>
        <v>0</v>
      </c>
      <c r="AR356" s="136" t="s">
        <v>173</v>
      </c>
      <c r="AT356" s="136" t="s">
        <v>168</v>
      </c>
      <c r="AU356" s="136" t="s">
        <v>84</v>
      </c>
      <c r="AY356" s="18" t="s">
        <v>166</v>
      </c>
      <c r="BE356" s="137">
        <f>IF(N356="základní",J356,0)</f>
        <v>0</v>
      </c>
      <c r="BF356" s="137">
        <f>IF(N356="snížená",J356,0)</f>
        <v>0</v>
      </c>
      <c r="BG356" s="137">
        <f>IF(N356="zákl. přenesená",J356,0)</f>
        <v>0</v>
      </c>
      <c r="BH356" s="137">
        <f>IF(N356="sníž. přenesená",J356,0)</f>
        <v>0</v>
      </c>
      <c r="BI356" s="137">
        <f>IF(N356="nulová",J356,0)</f>
        <v>0</v>
      </c>
      <c r="BJ356" s="18" t="s">
        <v>34</v>
      </c>
      <c r="BK356" s="137">
        <f>ROUND(I356*H356,2)</f>
        <v>0</v>
      </c>
      <c r="BL356" s="18" t="s">
        <v>173</v>
      </c>
      <c r="BM356" s="136" t="s">
        <v>420</v>
      </c>
    </row>
    <row r="357" spans="2:65" s="1" customFormat="1">
      <c r="B357" s="33"/>
      <c r="D357" s="138" t="s">
        <v>175</v>
      </c>
      <c r="F357" s="139" t="s">
        <v>421</v>
      </c>
      <c r="I357" s="140"/>
      <c r="L357" s="33"/>
      <c r="M357" s="141"/>
      <c r="T357" s="54"/>
      <c r="AT357" s="18" t="s">
        <v>175</v>
      </c>
      <c r="AU357" s="18" t="s">
        <v>84</v>
      </c>
    </row>
    <row r="358" spans="2:65" s="1" customFormat="1" ht="24.15" customHeight="1">
      <c r="B358" s="33"/>
      <c r="C358" s="125" t="s">
        <v>422</v>
      </c>
      <c r="D358" s="125" t="s">
        <v>168</v>
      </c>
      <c r="E358" s="126" t="s">
        <v>423</v>
      </c>
      <c r="F358" s="127" t="s">
        <v>424</v>
      </c>
      <c r="G358" s="128" t="s">
        <v>183</v>
      </c>
      <c r="H358" s="129">
        <v>36.46</v>
      </c>
      <c r="I358" s="130"/>
      <c r="J358" s="131">
        <f>ROUND(I358*H358,2)</f>
        <v>0</v>
      </c>
      <c r="K358" s="127" t="s">
        <v>172</v>
      </c>
      <c r="L358" s="33"/>
      <c r="M358" s="132" t="s">
        <v>19</v>
      </c>
      <c r="N358" s="133" t="s">
        <v>46</v>
      </c>
      <c r="P358" s="134">
        <f>O358*H358</f>
        <v>0</v>
      </c>
      <c r="Q358" s="134">
        <v>0</v>
      </c>
      <c r="R358" s="134">
        <f>Q358*H358</f>
        <v>0</v>
      </c>
      <c r="S358" s="134">
        <v>0</v>
      </c>
      <c r="T358" s="135">
        <f>S358*H358</f>
        <v>0</v>
      </c>
      <c r="AR358" s="136" t="s">
        <v>173</v>
      </c>
      <c r="AT358" s="136" t="s">
        <v>168</v>
      </c>
      <c r="AU358" s="136" t="s">
        <v>84</v>
      </c>
      <c r="AY358" s="18" t="s">
        <v>166</v>
      </c>
      <c r="BE358" s="137">
        <f>IF(N358="základní",J358,0)</f>
        <v>0</v>
      </c>
      <c r="BF358" s="137">
        <f>IF(N358="snížená",J358,0)</f>
        <v>0</v>
      </c>
      <c r="BG358" s="137">
        <f>IF(N358="zákl. přenesená",J358,0)</f>
        <v>0</v>
      </c>
      <c r="BH358" s="137">
        <f>IF(N358="sníž. přenesená",J358,0)</f>
        <v>0</v>
      </c>
      <c r="BI358" s="137">
        <f>IF(N358="nulová",J358,0)</f>
        <v>0</v>
      </c>
      <c r="BJ358" s="18" t="s">
        <v>34</v>
      </c>
      <c r="BK358" s="137">
        <f>ROUND(I358*H358,2)</f>
        <v>0</v>
      </c>
      <c r="BL358" s="18" t="s">
        <v>173</v>
      </c>
      <c r="BM358" s="136" t="s">
        <v>425</v>
      </c>
    </row>
    <row r="359" spans="2:65" s="1" customFormat="1">
      <c r="B359" s="33"/>
      <c r="D359" s="138" t="s">
        <v>175</v>
      </c>
      <c r="F359" s="139" t="s">
        <v>426</v>
      </c>
      <c r="I359" s="140"/>
      <c r="L359" s="33"/>
      <c r="M359" s="141"/>
      <c r="T359" s="54"/>
      <c r="AT359" s="18" t="s">
        <v>175</v>
      </c>
      <c r="AU359" s="18" t="s">
        <v>84</v>
      </c>
    </row>
    <row r="360" spans="2:65" s="1" customFormat="1" ht="16.5" customHeight="1">
      <c r="B360" s="33"/>
      <c r="C360" s="125" t="s">
        <v>427</v>
      </c>
      <c r="D360" s="125" t="s">
        <v>168</v>
      </c>
      <c r="E360" s="126" t="s">
        <v>428</v>
      </c>
      <c r="F360" s="127" t="s">
        <v>429</v>
      </c>
      <c r="G360" s="128" t="s">
        <v>109</v>
      </c>
      <c r="H360" s="129">
        <v>14</v>
      </c>
      <c r="I360" s="130"/>
      <c r="J360" s="131">
        <f>ROUND(I360*H360,2)</f>
        <v>0</v>
      </c>
      <c r="K360" s="127" t="s">
        <v>172</v>
      </c>
      <c r="L360" s="33"/>
      <c r="M360" s="132" t="s">
        <v>19</v>
      </c>
      <c r="N360" s="133" t="s">
        <v>46</v>
      </c>
      <c r="P360" s="134">
        <f>O360*H360</f>
        <v>0</v>
      </c>
      <c r="Q360" s="134">
        <v>0</v>
      </c>
      <c r="R360" s="134">
        <f>Q360*H360</f>
        <v>0</v>
      </c>
      <c r="S360" s="134">
        <v>0</v>
      </c>
      <c r="T360" s="135">
        <f>S360*H360</f>
        <v>0</v>
      </c>
      <c r="AR360" s="136" t="s">
        <v>173</v>
      </c>
      <c r="AT360" s="136" t="s">
        <v>168</v>
      </c>
      <c r="AU360" s="136" t="s">
        <v>84</v>
      </c>
      <c r="AY360" s="18" t="s">
        <v>166</v>
      </c>
      <c r="BE360" s="137">
        <f>IF(N360="základní",J360,0)</f>
        <v>0</v>
      </c>
      <c r="BF360" s="137">
        <f>IF(N360="snížená",J360,0)</f>
        <v>0</v>
      </c>
      <c r="BG360" s="137">
        <f>IF(N360="zákl. přenesená",J360,0)</f>
        <v>0</v>
      </c>
      <c r="BH360" s="137">
        <f>IF(N360="sníž. přenesená",J360,0)</f>
        <v>0</v>
      </c>
      <c r="BI360" s="137">
        <f>IF(N360="nulová",J360,0)</f>
        <v>0</v>
      </c>
      <c r="BJ360" s="18" t="s">
        <v>34</v>
      </c>
      <c r="BK360" s="137">
        <f>ROUND(I360*H360,2)</f>
        <v>0</v>
      </c>
      <c r="BL360" s="18" t="s">
        <v>173</v>
      </c>
      <c r="BM360" s="136" t="s">
        <v>430</v>
      </c>
    </row>
    <row r="361" spans="2:65" s="1" customFormat="1">
      <c r="B361" s="33"/>
      <c r="D361" s="138" t="s">
        <v>175</v>
      </c>
      <c r="F361" s="139" t="s">
        <v>431</v>
      </c>
      <c r="I361" s="140"/>
      <c r="L361" s="33"/>
      <c r="M361" s="141"/>
      <c r="T361" s="54"/>
      <c r="AT361" s="18" t="s">
        <v>175</v>
      </c>
      <c r="AU361" s="18" t="s">
        <v>84</v>
      </c>
    </row>
    <row r="362" spans="2:65" s="12" customFormat="1">
      <c r="B362" s="142"/>
      <c r="D362" s="143" t="s">
        <v>177</v>
      </c>
      <c r="E362" s="144" t="s">
        <v>19</v>
      </c>
      <c r="F362" s="145" t="s">
        <v>432</v>
      </c>
      <c r="H362" s="146">
        <v>14</v>
      </c>
      <c r="I362" s="147"/>
      <c r="L362" s="142"/>
      <c r="M362" s="148"/>
      <c r="T362" s="149"/>
      <c r="AT362" s="144" t="s">
        <v>177</v>
      </c>
      <c r="AU362" s="144" t="s">
        <v>84</v>
      </c>
      <c r="AV362" s="12" t="s">
        <v>84</v>
      </c>
      <c r="AW362" s="12" t="s">
        <v>33</v>
      </c>
      <c r="AX362" s="12" t="s">
        <v>75</v>
      </c>
      <c r="AY362" s="144" t="s">
        <v>166</v>
      </c>
    </row>
    <row r="363" spans="2:65" s="13" customFormat="1">
      <c r="B363" s="150"/>
      <c r="D363" s="143" t="s">
        <v>177</v>
      </c>
      <c r="E363" s="151" t="s">
        <v>19</v>
      </c>
      <c r="F363" s="152" t="s">
        <v>179</v>
      </c>
      <c r="H363" s="153">
        <v>14</v>
      </c>
      <c r="I363" s="154"/>
      <c r="L363" s="150"/>
      <c r="M363" s="155"/>
      <c r="T363" s="156"/>
      <c r="AT363" s="151" t="s">
        <v>177</v>
      </c>
      <c r="AU363" s="151" t="s">
        <v>84</v>
      </c>
      <c r="AV363" s="13" t="s">
        <v>89</v>
      </c>
      <c r="AW363" s="13" t="s">
        <v>33</v>
      </c>
      <c r="AX363" s="13" t="s">
        <v>75</v>
      </c>
      <c r="AY363" s="151" t="s">
        <v>166</v>
      </c>
    </row>
    <row r="364" spans="2:65" s="14" customFormat="1">
      <c r="B364" s="157"/>
      <c r="D364" s="143" t="s">
        <v>177</v>
      </c>
      <c r="E364" s="158" t="s">
        <v>19</v>
      </c>
      <c r="F364" s="159" t="s">
        <v>180</v>
      </c>
      <c r="H364" s="160">
        <v>14</v>
      </c>
      <c r="I364" s="161"/>
      <c r="L364" s="157"/>
      <c r="M364" s="162"/>
      <c r="T364" s="163"/>
      <c r="AT364" s="158" t="s">
        <v>177</v>
      </c>
      <c r="AU364" s="158" t="s">
        <v>84</v>
      </c>
      <c r="AV364" s="14" t="s">
        <v>173</v>
      </c>
      <c r="AW364" s="14" t="s">
        <v>33</v>
      </c>
      <c r="AX364" s="14" t="s">
        <v>34</v>
      </c>
      <c r="AY364" s="158" t="s">
        <v>166</v>
      </c>
    </row>
    <row r="365" spans="2:65" s="1" customFormat="1" ht="24.15" customHeight="1">
      <c r="B365" s="33"/>
      <c r="C365" s="125" t="s">
        <v>433</v>
      </c>
      <c r="D365" s="125" t="s">
        <v>168</v>
      </c>
      <c r="E365" s="126" t="s">
        <v>434</v>
      </c>
      <c r="F365" s="127" t="s">
        <v>435</v>
      </c>
      <c r="G365" s="128" t="s">
        <v>109</v>
      </c>
      <c r="H365" s="129">
        <v>420</v>
      </c>
      <c r="I365" s="130"/>
      <c r="J365" s="131">
        <f>ROUND(I365*H365,2)</f>
        <v>0</v>
      </c>
      <c r="K365" s="127" t="s">
        <v>172</v>
      </c>
      <c r="L365" s="33"/>
      <c r="M365" s="132" t="s">
        <v>19</v>
      </c>
      <c r="N365" s="133" t="s">
        <v>46</v>
      </c>
      <c r="P365" s="134">
        <f>O365*H365</f>
        <v>0</v>
      </c>
      <c r="Q365" s="134">
        <v>0</v>
      </c>
      <c r="R365" s="134">
        <f>Q365*H365</f>
        <v>0</v>
      </c>
      <c r="S365" s="134">
        <v>0</v>
      </c>
      <c r="T365" s="135">
        <f>S365*H365</f>
        <v>0</v>
      </c>
      <c r="AR365" s="136" t="s">
        <v>173</v>
      </c>
      <c r="AT365" s="136" t="s">
        <v>168</v>
      </c>
      <c r="AU365" s="136" t="s">
        <v>84</v>
      </c>
      <c r="AY365" s="18" t="s">
        <v>166</v>
      </c>
      <c r="BE365" s="137">
        <f>IF(N365="základní",J365,0)</f>
        <v>0</v>
      </c>
      <c r="BF365" s="137">
        <f>IF(N365="snížená",J365,0)</f>
        <v>0</v>
      </c>
      <c r="BG365" s="137">
        <f>IF(N365="zákl. přenesená",J365,0)</f>
        <v>0</v>
      </c>
      <c r="BH365" s="137">
        <f>IF(N365="sníž. přenesená",J365,0)</f>
        <v>0</v>
      </c>
      <c r="BI365" s="137">
        <f>IF(N365="nulová",J365,0)</f>
        <v>0</v>
      </c>
      <c r="BJ365" s="18" t="s">
        <v>34</v>
      </c>
      <c r="BK365" s="137">
        <f>ROUND(I365*H365,2)</f>
        <v>0</v>
      </c>
      <c r="BL365" s="18" t="s">
        <v>173</v>
      </c>
      <c r="BM365" s="136" t="s">
        <v>436</v>
      </c>
    </row>
    <row r="366" spans="2:65" s="1" customFormat="1">
      <c r="B366" s="33"/>
      <c r="D366" s="138" t="s">
        <v>175</v>
      </c>
      <c r="F366" s="139" t="s">
        <v>437</v>
      </c>
      <c r="I366" s="140"/>
      <c r="L366" s="33"/>
      <c r="M366" s="141"/>
      <c r="T366" s="54"/>
      <c r="AT366" s="18" t="s">
        <v>175</v>
      </c>
      <c r="AU366" s="18" t="s">
        <v>84</v>
      </c>
    </row>
    <row r="367" spans="2:65" s="12" customFormat="1">
      <c r="B367" s="142"/>
      <c r="D367" s="143" t="s">
        <v>177</v>
      </c>
      <c r="E367" s="144" t="s">
        <v>19</v>
      </c>
      <c r="F367" s="145" t="s">
        <v>438</v>
      </c>
      <c r="H367" s="146">
        <v>420</v>
      </c>
      <c r="I367" s="147"/>
      <c r="L367" s="142"/>
      <c r="M367" s="148"/>
      <c r="T367" s="149"/>
      <c r="AT367" s="144" t="s">
        <v>177</v>
      </c>
      <c r="AU367" s="144" t="s">
        <v>84</v>
      </c>
      <c r="AV367" s="12" t="s">
        <v>84</v>
      </c>
      <c r="AW367" s="12" t="s">
        <v>33</v>
      </c>
      <c r="AX367" s="12" t="s">
        <v>75</v>
      </c>
      <c r="AY367" s="144" t="s">
        <v>166</v>
      </c>
    </row>
    <row r="368" spans="2:65" s="13" customFormat="1">
      <c r="B368" s="150"/>
      <c r="D368" s="143" t="s">
        <v>177</v>
      </c>
      <c r="E368" s="151" t="s">
        <v>19</v>
      </c>
      <c r="F368" s="152" t="s">
        <v>179</v>
      </c>
      <c r="H368" s="153">
        <v>420</v>
      </c>
      <c r="I368" s="154"/>
      <c r="L368" s="150"/>
      <c r="M368" s="155"/>
      <c r="T368" s="156"/>
      <c r="AT368" s="151" t="s">
        <v>177</v>
      </c>
      <c r="AU368" s="151" t="s">
        <v>84</v>
      </c>
      <c r="AV368" s="13" t="s">
        <v>89</v>
      </c>
      <c r="AW368" s="13" t="s">
        <v>33</v>
      </c>
      <c r="AX368" s="13" t="s">
        <v>75</v>
      </c>
      <c r="AY368" s="151" t="s">
        <v>166</v>
      </c>
    </row>
    <row r="369" spans="2:65" s="14" customFormat="1">
      <c r="B369" s="157"/>
      <c r="D369" s="143" t="s">
        <v>177</v>
      </c>
      <c r="E369" s="158" t="s">
        <v>19</v>
      </c>
      <c r="F369" s="159" t="s">
        <v>180</v>
      </c>
      <c r="H369" s="160">
        <v>420</v>
      </c>
      <c r="I369" s="161"/>
      <c r="L369" s="157"/>
      <c r="M369" s="162"/>
      <c r="T369" s="163"/>
      <c r="AT369" s="158" t="s">
        <v>177</v>
      </c>
      <c r="AU369" s="158" t="s">
        <v>84</v>
      </c>
      <c r="AV369" s="14" t="s">
        <v>173</v>
      </c>
      <c r="AW369" s="14" t="s">
        <v>33</v>
      </c>
      <c r="AX369" s="14" t="s">
        <v>34</v>
      </c>
      <c r="AY369" s="158" t="s">
        <v>166</v>
      </c>
    </row>
    <row r="370" spans="2:65" s="1" customFormat="1" ht="21.75" customHeight="1">
      <c r="B370" s="33"/>
      <c r="C370" s="125" t="s">
        <v>439</v>
      </c>
      <c r="D370" s="125" t="s">
        <v>168</v>
      </c>
      <c r="E370" s="126" t="s">
        <v>440</v>
      </c>
      <c r="F370" s="127" t="s">
        <v>441</v>
      </c>
      <c r="G370" s="128" t="s">
        <v>183</v>
      </c>
      <c r="H370" s="129">
        <v>36.46</v>
      </c>
      <c r="I370" s="130"/>
      <c r="J370" s="131">
        <f>ROUND(I370*H370,2)</f>
        <v>0</v>
      </c>
      <c r="K370" s="127" t="s">
        <v>172</v>
      </c>
      <c r="L370" s="33"/>
      <c r="M370" s="132" t="s">
        <v>19</v>
      </c>
      <c r="N370" s="133" t="s">
        <v>46</v>
      </c>
      <c r="P370" s="134">
        <f>O370*H370</f>
        <v>0</v>
      </c>
      <c r="Q370" s="134">
        <v>0</v>
      </c>
      <c r="R370" s="134">
        <f>Q370*H370</f>
        <v>0</v>
      </c>
      <c r="S370" s="134">
        <v>0</v>
      </c>
      <c r="T370" s="135">
        <f>S370*H370</f>
        <v>0</v>
      </c>
      <c r="AR370" s="136" t="s">
        <v>173</v>
      </c>
      <c r="AT370" s="136" t="s">
        <v>168</v>
      </c>
      <c r="AU370" s="136" t="s">
        <v>84</v>
      </c>
      <c r="AY370" s="18" t="s">
        <v>166</v>
      </c>
      <c r="BE370" s="137">
        <f>IF(N370="základní",J370,0)</f>
        <v>0</v>
      </c>
      <c r="BF370" s="137">
        <f>IF(N370="snížená",J370,0)</f>
        <v>0</v>
      </c>
      <c r="BG370" s="137">
        <f>IF(N370="zákl. přenesená",J370,0)</f>
        <v>0</v>
      </c>
      <c r="BH370" s="137">
        <f>IF(N370="sníž. přenesená",J370,0)</f>
        <v>0</v>
      </c>
      <c r="BI370" s="137">
        <f>IF(N370="nulová",J370,0)</f>
        <v>0</v>
      </c>
      <c r="BJ370" s="18" t="s">
        <v>34</v>
      </c>
      <c r="BK370" s="137">
        <f>ROUND(I370*H370,2)</f>
        <v>0</v>
      </c>
      <c r="BL370" s="18" t="s">
        <v>173</v>
      </c>
      <c r="BM370" s="136" t="s">
        <v>442</v>
      </c>
    </row>
    <row r="371" spans="2:65" s="1" customFormat="1">
      <c r="B371" s="33"/>
      <c r="D371" s="138" t="s">
        <v>175</v>
      </c>
      <c r="F371" s="139" t="s">
        <v>443</v>
      </c>
      <c r="I371" s="140"/>
      <c r="L371" s="33"/>
      <c r="M371" s="141"/>
      <c r="T371" s="54"/>
      <c r="AT371" s="18" t="s">
        <v>175</v>
      </c>
      <c r="AU371" s="18" t="s">
        <v>84</v>
      </c>
    </row>
    <row r="372" spans="2:65" s="1" customFormat="1" ht="24.15" customHeight="1">
      <c r="B372" s="33"/>
      <c r="C372" s="125" t="s">
        <v>444</v>
      </c>
      <c r="D372" s="125" t="s">
        <v>168</v>
      </c>
      <c r="E372" s="126" t="s">
        <v>445</v>
      </c>
      <c r="F372" s="127" t="s">
        <v>446</v>
      </c>
      <c r="G372" s="128" t="s">
        <v>183</v>
      </c>
      <c r="H372" s="129">
        <v>364.6</v>
      </c>
      <c r="I372" s="130"/>
      <c r="J372" s="131">
        <f>ROUND(I372*H372,2)</f>
        <v>0</v>
      </c>
      <c r="K372" s="127" t="s">
        <v>172</v>
      </c>
      <c r="L372" s="33"/>
      <c r="M372" s="132" t="s">
        <v>19</v>
      </c>
      <c r="N372" s="133" t="s">
        <v>46</v>
      </c>
      <c r="P372" s="134">
        <f>O372*H372</f>
        <v>0</v>
      </c>
      <c r="Q372" s="134">
        <v>0</v>
      </c>
      <c r="R372" s="134">
        <f>Q372*H372</f>
        <v>0</v>
      </c>
      <c r="S372" s="134">
        <v>0</v>
      </c>
      <c r="T372" s="135">
        <f>S372*H372</f>
        <v>0</v>
      </c>
      <c r="AR372" s="136" t="s">
        <v>173</v>
      </c>
      <c r="AT372" s="136" t="s">
        <v>168</v>
      </c>
      <c r="AU372" s="136" t="s">
        <v>84</v>
      </c>
      <c r="AY372" s="18" t="s">
        <v>166</v>
      </c>
      <c r="BE372" s="137">
        <f>IF(N372="základní",J372,0)</f>
        <v>0</v>
      </c>
      <c r="BF372" s="137">
        <f>IF(N372="snížená",J372,0)</f>
        <v>0</v>
      </c>
      <c r="BG372" s="137">
        <f>IF(N372="zákl. přenesená",J372,0)</f>
        <v>0</v>
      </c>
      <c r="BH372" s="137">
        <f>IF(N372="sníž. přenesená",J372,0)</f>
        <v>0</v>
      </c>
      <c r="BI372" s="137">
        <f>IF(N372="nulová",J372,0)</f>
        <v>0</v>
      </c>
      <c r="BJ372" s="18" t="s">
        <v>34</v>
      </c>
      <c r="BK372" s="137">
        <f>ROUND(I372*H372,2)</f>
        <v>0</v>
      </c>
      <c r="BL372" s="18" t="s">
        <v>173</v>
      </c>
      <c r="BM372" s="136" t="s">
        <v>447</v>
      </c>
    </row>
    <row r="373" spans="2:65" s="1" customFormat="1">
      <c r="B373" s="33"/>
      <c r="D373" s="138" t="s">
        <v>175</v>
      </c>
      <c r="F373" s="139" t="s">
        <v>448</v>
      </c>
      <c r="I373" s="140"/>
      <c r="L373" s="33"/>
      <c r="M373" s="141"/>
      <c r="T373" s="54"/>
      <c r="AT373" s="18" t="s">
        <v>175</v>
      </c>
      <c r="AU373" s="18" t="s">
        <v>84</v>
      </c>
    </row>
    <row r="374" spans="2:65" s="12" customFormat="1">
      <c r="B374" s="142"/>
      <c r="D374" s="143" t="s">
        <v>177</v>
      </c>
      <c r="F374" s="145" t="s">
        <v>449</v>
      </c>
      <c r="H374" s="146">
        <v>364.6</v>
      </c>
      <c r="I374" s="147"/>
      <c r="L374" s="142"/>
      <c r="M374" s="148"/>
      <c r="T374" s="149"/>
      <c r="AT374" s="144" t="s">
        <v>177</v>
      </c>
      <c r="AU374" s="144" t="s">
        <v>84</v>
      </c>
      <c r="AV374" s="12" t="s">
        <v>84</v>
      </c>
      <c r="AW374" s="12" t="s">
        <v>4</v>
      </c>
      <c r="AX374" s="12" t="s">
        <v>34</v>
      </c>
      <c r="AY374" s="144" t="s">
        <v>166</v>
      </c>
    </row>
    <row r="375" spans="2:65" s="1" customFormat="1" ht="24.15" customHeight="1">
      <c r="B375" s="33"/>
      <c r="C375" s="125" t="s">
        <v>450</v>
      </c>
      <c r="D375" s="125" t="s">
        <v>168</v>
      </c>
      <c r="E375" s="126" t="s">
        <v>451</v>
      </c>
      <c r="F375" s="127" t="s">
        <v>452</v>
      </c>
      <c r="G375" s="128" t="s">
        <v>183</v>
      </c>
      <c r="H375" s="129">
        <v>36.46</v>
      </c>
      <c r="I375" s="130"/>
      <c r="J375" s="131">
        <f>ROUND(I375*H375,2)</f>
        <v>0</v>
      </c>
      <c r="K375" s="127" t="s">
        <v>172</v>
      </c>
      <c r="L375" s="33"/>
      <c r="M375" s="132" t="s">
        <v>19</v>
      </c>
      <c r="N375" s="133" t="s">
        <v>46</v>
      </c>
      <c r="P375" s="134">
        <f>O375*H375</f>
        <v>0</v>
      </c>
      <c r="Q375" s="134">
        <v>0</v>
      </c>
      <c r="R375" s="134">
        <f>Q375*H375</f>
        <v>0</v>
      </c>
      <c r="S375" s="134">
        <v>0</v>
      </c>
      <c r="T375" s="135">
        <f>S375*H375</f>
        <v>0</v>
      </c>
      <c r="AR375" s="136" t="s">
        <v>173</v>
      </c>
      <c r="AT375" s="136" t="s">
        <v>168</v>
      </c>
      <c r="AU375" s="136" t="s">
        <v>84</v>
      </c>
      <c r="AY375" s="18" t="s">
        <v>166</v>
      </c>
      <c r="BE375" s="137">
        <f>IF(N375="základní",J375,0)</f>
        <v>0</v>
      </c>
      <c r="BF375" s="137">
        <f>IF(N375="snížená",J375,0)</f>
        <v>0</v>
      </c>
      <c r="BG375" s="137">
        <f>IF(N375="zákl. přenesená",J375,0)</f>
        <v>0</v>
      </c>
      <c r="BH375" s="137">
        <f>IF(N375="sníž. přenesená",J375,0)</f>
        <v>0</v>
      </c>
      <c r="BI375" s="137">
        <f>IF(N375="nulová",J375,0)</f>
        <v>0</v>
      </c>
      <c r="BJ375" s="18" t="s">
        <v>34</v>
      </c>
      <c r="BK375" s="137">
        <f>ROUND(I375*H375,2)</f>
        <v>0</v>
      </c>
      <c r="BL375" s="18" t="s">
        <v>173</v>
      </c>
      <c r="BM375" s="136" t="s">
        <v>453</v>
      </c>
    </row>
    <row r="376" spans="2:65" s="1" customFormat="1">
      <c r="B376" s="33"/>
      <c r="D376" s="138" t="s">
        <v>175</v>
      </c>
      <c r="F376" s="139" t="s">
        <v>454</v>
      </c>
      <c r="I376" s="140"/>
      <c r="L376" s="33"/>
      <c r="M376" s="141"/>
      <c r="T376" s="54"/>
      <c r="AT376" s="18" t="s">
        <v>175</v>
      </c>
      <c r="AU376" s="18" t="s">
        <v>84</v>
      </c>
    </row>
    <row r="377" spans="2:65" s="1" customFormat="1" ht="21.75" customHeight="1">
      <c r="B377" s="33"/>
      <c r="C377" s="125" t="s">
        <v>455</v>
      </c>
      <c r="D377" s="125" t="s">
        <v>168</v>
      </c>
      <c r="E377" s="126" t="s">
        <v>456</v>
      </c>
      <c r="F377" s="127" t="s">
        <v>457</v>
      </c>
      <c r="G377" s="128" t="s">
        <v>183</v>
      </c>
      <c r="H377" s="129">
        <v>36.46</v>
      </c>
      <c r="I377" s="130"/>
      <c r="J377" s="131">
        <f>ROUND(I377*H377,2)</f>
        <v>0</v>
      </c>
      <c r="K377" s="127" t="s">
        <v>172</v>
      </c>
      <c r="L377" s="33"/>
      <c r="M377" s="132" t="s">
        <v>19</v>
      </c>
      <c r="N377" s="133" t="s">
        <v>46</v>
      </c>
      <c r="P377" s="134">
        <f>O377*H377</f>
        <v>0</v>
      </c>
      <c r="Q377" s="134">
        <v>0</v>
      </c>
      <c r="R377" s="134">
        <f>Q377*H377</f>
        <v>0</v>
      </c>
      <c r="S377" s="134">
        <v>0</v>
      </c>
      <c r="T377" s="135">
        <f>S377*H377</f>
        <v>0</v>
      </c>
      <c r="AR377" s="136" t="s">
        <v>173</v>
      </c>
      <c r="AT377" s="136" t="s">
        <v>168</v>
      </c>
      <c r="AU377" s="136" t="s">
        <v>84</v>
      </c>
      <c r="AY377" s="18" t="s">
        <v>166</v>
      </c>
      <c r="BE377" s="137">
        <f>IF(N377="základní",J377,0)</f>
        <v>0</v>
      </c>
      <c r="BF377" s="137">
        <f>IF(N377="snížená",J377,0)</f>
        <v>0</v>
      </c>
      <c r="BG377" s="137">
        <f>IF(N377="zákl. přenesená",J377,0)</f>
        <v>0</v>
      </c>
      <c r="BH377" s="137">
        <f>IF(N377="sníž. přenesená",J377,0)</f>
        <v>0</v>
      </c>
      <c r="BI377" s="137">
        <f>IF(N377="nulová",J377,0)</f>
        <v>0</v>
      </c>
      <c r="BJ377" s="18" t="s">
        <v>34</v>
      </c>
      <c r="BK377" s="137">
        <f>ROUND(I377*H377,2)</f>
        <v>0</v>
      </c>
      <c r="BL377" s="18" t="s">
        <v>173</v>
      </c>
      <c r="BM377" s="136" t="s">
        <v>458</v>
      </c>
    </row>
    <row r="378" spans="2:65" s="1" customFormat="1">
      <c r="B378" s="33"/>
      <c r="D378" s="138" t="s">
        <v>175</v>
      </c>
      <c r="F378" s="139" t="s">
        <v>459</v>
      </c>
      <c r="I378" s="140"/>
      <c r="L378" s="33"/>
      <c r="M378" s="141"/>
      <c r="T378" s="54"/>
      <c r="AT378" s="18" t="s">
        <v>175</v>
      </c>
      <c r="AU378" s="18" t="s">
        <v>84</v>
      </c>
    </row>
    <row r="379" spans="2:65" s="11" customFormat="1" ht="22.95" customHeight="1">
      <c r="B379" s="113"/>
      <c r="D379" s="114" t="s">
        <v>74</v>
      </c>
      <c r="E379" s="123" t="s">
        <v>460</v>
      </c>
      <c r="F379" s="123" t="s">
        <v>461</v>
      </c>
      <c r="I379" s="116"/>
      <c r="J379" s="124">
        <f>BK379</f>
        <v>0</v>
      </c>
      <c r="L379" s="113"/>
      <c r="M379" s="118"/>
      <c r="P379" s="119">
        <f>SUM(P380:P381)</f>
        <v>0</v>
      </c>
      <c r="R379" s="119">
        <f>SUM(R380:R381)</f>
        <v>0</v>
      </c>
      <c r="T379" s="120">
        <f>SUM(T380:T381)</f>
        <v>0</v>
      </c>
      <c r="AR379" s="114" t="s">
        <v>34</v>
      </c>
      <c r="AT379" s="121" t="s">
        <v>74</v>
      </c>
      <c r="AU379" s="121" t="s">
        <v>34</v>
      </c>
      <c r="AY379" s="114" t="s">
        <v>166</v>
      </c>
      <c r="BK379" s="122">
        <f>SUM(BK380:BK381)</f>
        <v>0</v>
      </c>
    </row>
    <row r="380" spans="2:65" s="1" customFormat="1" ht="33" customHeight="1">
      <c r="B380" s="33"/>
      <c r="C380" s="125" t="s">
        <v>462</v>
      </c>
      <c r="D380" s="125" t="s">
        <v>168</v>
      </c>
      <c r="E380" s="126" t="s">
        <v>463</v>
      </c>
      <c r="F380" s="127" t="s">
        <v>464</v>
      </c>
      <c r="G380" s="128" t="s">
        <v>183</v>
      </c>
      <c r="H380" s="129">
        <v>15.26</v>
      </c>
      <c r="I380" s="130"/>
      <c r="J380" s="131">
        <f>ROUND(I380*H380,2)</f>
        <v>0</v>
      </c>
      <c r="K380" s="127" t="s">
        <v>172</v>
      </c>
      <c r="L380" s="33"/>
      <c r="M380" s="132" t="s">
        <v>19</v>
      </c>
      <c r="N380" s="133" t="s">
        <v>46</v>
      </c>
      <c r="P380" s="134">
        <f>O380*H380</f>
        <v>0</v>
      </c>
      <c r="Q380" s="134">
        <v>0</v>
      </c>
      <c r="R380" s="134">
        <f>Q380*H380</f>
        <v>0</v>
      </c>
      <c r="S380" s="134">
        <v>0</v>
      </c>
      <c r="T380" s="135">
        <f>S380*H380</f>
        <v>0</v>
      </c>
      <c r="AR380" s="136" t="s">
        <v>173</v>
      </c>
      <c r="AT380" s="136" t="s">
        <v>168</v>
      </c>
      <c r="AU380" s="136" t="s">
        <v>84</v>
      </c>
      <c r="AY380" s="18" t="s">
        <v>166</v>
      </c>
      <c r="BE380" s="137">
        <f>IF(N380="základní",J380,0)</f>
        <v>0</v>
      </c>
      <c r="BF380" s="137">
        <f>IF(N380="snížená",J380,0)</f>
        <v>0</v>
      </c>
      <c r="BG380" s="137">
        <f>IF(N380="zákl. přenesená",J380,0)</f>
        <v>0</v>
      </c>
      <c r="BH380" s="137">
        <f>IF(N380="sníž. přenesená",J380,0)</f>
        <v>0</v>
      </c>
      <c r="BI380" s="137">
        <f>IF(N380="nulová",J380,0)</f>
        <v>0</v>
      </c>
      <c r="BJ380" s="18" t="s">
        <v>34</v>
      </c>
      <c r="BK380" s="137">
        <f>ROUND(I380*H380,2)</f>
        <v>0</v>
      </c>
      <c r="BL380" s="18" t="s">
        <v>173</v>
      </c>
      <c r="BM380" s="136" t="s">
        <v>465</v>
      </c>
    </row>
    <row r="381" spans="2:65" s="1" customFormat="1">
      <c r="B381" s="33"/>
      <c r="D381" s="138" t="s">
        <v>175</v>
      </c>
      <c r="F381" s="139" t="s">
        <v>466</v>
      </c>
      <c r="I381" s="140"/>
      <c r="L381" s="33"/>
      <c r="M381" s="141"/>
      <c r="T381" s="54"/>
      <c r="AT381" s="18" t="s">
        <v>175</v>
      </c>
      <c r="AU381" s="18" t="s">
        <v>84</v>
      </c>
    </row>
    <row r="382" spans="2:65" s="11" customFormat="1" ht="25.95" customHeight="1">
      <c r="B382" s="113"/>
      <c r="D382" s="114" t="s">
        <v>74</v>
      </c>
      <c r="E382" s="115" t="s">
        <v>467</v>
      </c>
      <c r="F382" s="115" t="s">
        <v>468</v>
      </c>
      <c r="I382" s="116"/>
      <c r="J382" s="117">
        <f>BK382</f>
        <v>0</v>
      </c>
      <c r="L382" s="113"/>
      <c r="M382" s="118"/>
      <c r="P382" s="119">
        <f>P383+P444+P535+P665+P680+P699+P754+P800+P819+P853+P925+P942+P990+P1054+P1117</f>
        <v>0</v>
      </c>
      <c r="R382" s="119">
        <f>R383+R444+R535+R665+R680+R699+R754+R800+R819+R853+R925+R942+R990+R1054+R1117</f>
        <v>7.7853574500000002</v>
      </c>
      <c r="T382" s="120">
        <f>T383+T444+T535+T665+T680+T699+T754+T800+T819+T853+T925+T942+T990+T1054+T1117</f>
        <v>0.93082399999999998</v>
      </c>
      <c r="AR382" s="114" t="s">
        <v>84</v>
      </c>
      <c r="AT382" s="121" t="s">
        <v>74</v>
      </c>
      <c r="AU382" s="121" t="s">
        <v>75</v>
      </c>
      <c r="AY382" s="114" t="s">
        <v>166</v>
      </c>
      <c r="BK382" s="122">
        <f>BK383+BK444+BK535+BK665+BK680+BK699+BK754+BK800+BK819+BK853+BK925+BK942+BK990+BK1054+BK1117</f>
        <v>0</v>
      </c>
    </row>
    <row r="383" spans="2:65" s="11" customFormat="1" ht="22.95" customHeight="1">
      <c r="B383" s="113"/>
      <c r="D383" s="114" t="s">
        <v>74</v>
      </c>
      <c r="E383" s="123" t="s">
        <v>469</v>
      </c>
      <c r="F383" s="123" t="s">
        <v>470</v>
      </c>
      <c r="I383" s="116"/>
      <c r="J383" s="124">
        <f>BK383</f>
        <v>0</v>
      </c>
      <c r="L383" s="113"/>
      <c r="M383" s="118"/>
      <c r="P383" s="119">
        <f>SUM(P384:P443)</f>
        <v>0</v>
      </c>
      <c r="R383" s="119">
        <f>SUM(R384:R443)</f>
        <v>5.5471999999999994E-2</v>
      </c>
      <c r="T383" s="120">
        <f>SUM(T384:T443)</f>
        <v>0</v>
      </c>
      <c r="AR383" s="114" t="s">
        <v>84</v>
      </c>
      <c r="AT383" s="121" t="s">
        <v>74</v>
      </c>
      <c r="AU383" s="121" t="s">
        <v>34</v>
      </c>
      <c r="AY383" s="114" t="s">
        <v>166</v>
      </c>
      <c r="BK383" s="122">
        <f>SUM(BK384:BK443)</f>
        <v>0</v>
      </c>
    </row>
    <row r="384" spans="2:65" s="1" customFormat="1" ht="16.5" customHeight="1">
      <c r="B384" s="33"/>
      <c r="C384" s="125" t="s">
        <v>471</v>
      </c>
      <c r="D384" s="125" t="s">
        <v>168</v>
      </c>
      <c r="E384" s="126" t="s">
        <v>472</v>
      </c>
      <c r="F384" s="127" t="s">
        <v>473</v>
      </c>
      <c r="G384" s="128" t="s">
        <v>109</v>
      </c>
      <c r="H384" s="129">
        <v>9.6</v>
      </c>
      <c r="I384" s="130"/>
      <c r="J384" s="131">
        <f>ROUND(I384*H384,2)</f>
        <v>0</v>
      </c>
      <c r="K384" s="127" t="s">
        <v>172</v>
      </c>
      <c r="L384" s="33"/>
      <c r="M384" s="132" t="s">
        <v>19</v>
      </c>
      <c r="N384" s="133" t="s">
        <v>46</v>
      </c>
      <c r="P384" s="134">
        <f>O384*H384</f>
        <v>0</v>
      </c>
      <c r="Q384" s="134">
        <v>1.41E-3</v>
      </c>
      <c r="R384" s="134">
        <f>Q384*H384</f>
        <v>1.3535999999999999E-2</v>
      </c>
      <c r="S384" s="134">
        <v>0</v>
      </c>
      <c r="T384" s="135">
        <f>S384*H384</f>
        <v>0</v>
      </c>
      <c r="AR384" s="136" t="s">
        <v>276</v>
      </c>
      <c r="AT384" s="136" t="s">
        <v>168</v>
      </c>
      <c r="AU384" s="136" t="s">
        <v>84</v>
      </c>
      <c r="AY384" s="18" t="s">
        <v>166</v>
      </c>
      <c r="BE384" s="137">
        <f>IF(N384="základní",J384,0)</f>
        <v>0</v>
      </c>
      <c r="BF384" s="137">
        <f>IF(N384="snížená",J384,0)</f>
        <v>0</v>
      </c>
      <c r="BG384" s="137">
        <f>IF(N384="zákl. přenesená",J384,0)</f>
        <v>0</v>
      </c>
      <c r="BH384" s="137">
        <f>IF(N384="sníž. přenesená",J384,0)</f>
        <v>0</v>
      </c>
      <c r="BI384" s="137">
        <f>IF(N384="nulová",J384,0)</f>
        <v>0</v>
      </c>
      <c r="BJ384" s="18" t="s">
        <v>34</v>
      </c>
      <c r="BK384" s="137">
        <f>ROUND(I384*H384,2)</f>
        <v>0</v>
      </c>
      <c r="BL384" s="18" t="s">
        <v>276</v>
      </c>
      <c r="BM384" s="136" t="s">
        <v>474</v>
      </c>
    </row>
    <row r="385" spans="2:65" s="1" customFormat="1">
      <c r="B385" s="33"/>
      <c r="D385" s="138" t="s">
        <v>175</v>
      </c>
      <c r="F385" s="139" t="s">
        <v>475</v>
      </c>
      <c r="I385" s="140"/>
      <c r="L385" s="33"/>
      <c r="M385" s="141"/>
      <c r="T385" s="54"/>
      <c r="AT385" s="18" t="s">
        <v>175</v>
      </c>
      <c r="AU385" s="18" t="s">
        <v>84</v>
      </c>
    </row>
    <row r="386" spans="2:65" s="15" customFormat="1">
      <c r="B386" s="164"/>
      <c r="D386" s="143" t="s">
        <v>177</v>
      </c>
      <c r="E386" s="165" t="s">
        <v>19</v>
      </c>
      <c r="F386" s="166" t="s">
        <v>476</v>
      </c>
      <c r="H386" s="165" t="s">
        <v>19</v>
      </c>
      <c r="I386" s="167"/>
      <c r="L386" s="164"/>
      <c r="M386" s="168"/>
      <c r="T386" s="169"/>
      <c r="AT386" s="165" t="s">
        <v>177</v>
      </c>
      <c r="AU386" s="165" t="s">
        <v>84</v>
      </c>
      <c r="AV386" s="15" t="s">
        <v>34</v>
      </c>
      <c r="AW386" s="15" t="s">
        <v>33</v>
      </c>
      <c r="AX386" s="15" t="s">
        <v>75</v>
      </c>
      <c r="AY386" s="165" t="s">
        <v>166</v>
      </c>
    </row>
    <row r="387" spans="2:65" s="12" customFormat="1">
      <c r="B387" s="142"/>
      <c r="D387" s="143" t="s">
        <v>177</v>
      </c>
      <c r="E387" s="144" t="s">
        <v>19</v>
      </c>
      <c r="F387" s="145" t="s">
        <v>105</v>
      </c>
      <c r="H387" s="146">
        <v>8</v>
      </c>
      <c r="I387" s="147"/>
      <c r="L387" s="142"/>
      <c r="M387" s="148"/>
      <c r="T387" s="149"/>
      <c r="AT387" s="144" t="s">
        <v>177</v>
      </c>
      <c r="AU387" s="144" t="s">
        <v>84</v>
      </c>
      <c r="AV387" s="12" t="s">
        <v>84</v>
      </c>
      <c r="AW387" s="12" t="s">
        <v>33</v>
      </c>
      <c r="AX387" s="12" t="s">
        <v>75</v>
      </c>
      <c r="AY387" s="144" t="s">
        <v>166</v>
      </c>
    </row>
    <row r="388" spans="2:65" s="13" customFormat="1">
      <c r="B388" s="150"/>
      <c r="D388" s="143" t="s">
        <v>177</v>
      </c>
      <c r="E388" s="151" t="s">
        <v>19</v>
      </c>
      <c r="F388" s="152" t="s">
        <v>179</v>
      </c>
      <c r="H388" s="153">
        <v>8</v>
      </c>
      <c r="I388" s="154"/>
      <c r="L388" s="150"/>
      <c r="M388" s="155"/>
      <c r="T388" s="156"/>
      <c r="AT388" s="151" t="s">
        <v>177</v>
      </c>
      <c r="AU388" s="151" t="s">
        <v>84</v>
      </c>
      <c r="AV388" s="13" t="s">
        <v>89</v>
      </c>
      <c r="AW388" s="13" t="s">
        <v>33</v>
      </c>
      <c r="AX388" s="13" t="s">
        <v>75</v>
      </c>
      <c r="AY388" s="151" t="s">
        <v>166</v>
      </c>
    </row>
    <row r="389" spans="2:65" s="14" customFormat="1">
      <c r="B389" s="157"/>
      <c r="D389" s="143" t="s">
        <v>177</v>
      </c>
      <c r="E389" s="158" t="s">
        <v>19</v>
      </c>
      <c r="F389" s="159" t="s">
        <v>180</v>
      </c>
      <c r="H389" s="160">
        <v>8</v>
      </c>
      <c r="I389" s="161"/>
      <c r="L389" s="157"/>
      <c r="M389" s="162"/>
      <c r="T389" s="163"/>
      <c r="AT389" s="158" t="s">
        <v>177</v>
      </c>
      <c r="AU389" s="158" t="s">
        <v>84</v>
      </c>
      <c r="AV389" s="14" t="s">
        <v>173</v>
      </c>
      <c r="AW389" s="14" t="s">
        <v>33</v>
      </c>
      <c r="AX389" s="14" t="s">
        <v>34</v>
      </c>
      <c r="AY389" s="158" t="s">
        <v>166</v>
      </c>
    </row>
    <row r="390" spans="2:65" s="12" customFormat="1">
      <c r="B390" s="142"/>
      <c r="D390" s="143" t="s">
        <v>177</v>
      </c>
      <c r="F390" s="145" t="s">
        <v>477</v>
      </c>
      <c r="H390" s="146">
        <v>9.6</v>
      </c>
      <c r="I390" s="147"/>
      <c r="L390" s="142"/>
      <c r="M390" s="148"/>
      <c r="T390" s="149"/>
      <c r="AT390" s="144" t="s">
        <v>177</v>
      </c>
      <c r="AU390" s="144" t="s">
        <v>84</v>
      </c>
      <c r="AV390" s="12" t="s">
        <v>84</v>
      </c>
      <c r="AW390" s="12" t="s">
        <v>4</v>
      </c>
      <c r="AX390" s="12" t="s">
        <v>34</v>
      </c>
      <c r="AY390" s="144" t="s">
        <v>166</v>
      </c>
    </row>
    <row r="391" spans="2:65" s="1" customFormat="1" ht="16.5" customHeight="1">
      <c r="B391" s="33"/>
      <c r="C391" s="125" t="s">
        <v>478</v>
      </c>
      <c r="D391" s="125" t="s">
        <v>168</v>
      </c>
      <c r="E391" s="126" t="s">
        <v>479</v>
      </c>
      <c r="F391" s="127" t="s">
        <v>480</v>
      </c>
      <c r="G391" s="128" t="s">
        <v>109</v>
      </c>
      <c r="H391" s="129">
        <v>5</v>
      </c>
      <c r="I391" s="130"/>
      <c r="J391" s="131">
        <f>ROUND(I391*H391,2)</f>
        <v>0</v>
      </c>
      <c r="K391" s="127" t="s">
        <v>172</v>
      </c>
      <c r="L391" s="33"/>
      <c r="M391" s="132" t="s">
        <v>19</v>
      </c>
      <c r="N391" s="133" t="s">
        <v>46</v>
      </c>
      <c r="P391" s="134">
        <f>O391*H391</f>
        <v>0</v>
      </c>
      <c r="Q391" s="134">
        <v>4.2999999999999999E-4</v>
      </c>
      <c r="R391" s="134">
        <f>Q391*H391</f>
        <v>2.15E-3</v>
      </c>
      <c r="S391" s="134">
        <v>0</v>
      </c>
      <c r="T391" s="135">
        <f>S391*H391</f>
        <v>0</v>
      </c>
      <c r="AR391" s="136" t="s">
        <v>276</v>
      </c>
      <c r="AT391" s="136" t="s">
        <v>168</v>
      </c>
      <c r="AU391" s="136" t="s">
        <v>84</v>
      </c>
      <c r="AY391" s="18" t="s">
        <v>166</v>
      </c>
      <c r="BE391" s="137">
        <f>IF(N391="základní",J391,0)</f>
        <v>0</v>
      </c>
      <c r="BF391" s="137">
        <f>IF(N391="snížená",J391,0)</f>
        <v>0</v>
      </c>
      <c r="BG391" s="137">
        <f>IF(N391="zákl. přenesená",J391,0)</f>
        <v>0</v>
      </c>
      <c r="BH391" s="137">
        <f>IF(N391="sníž. přenesená",J391,0)</f>
        <v>0</v>
      </c>
      <c r="BI391" s="137">
        <f>IF(N391="nulová",J391,0)</f>
        <v>0</v>
      </c>
      <c r="BJ391" s="18" t="s">
        <v>34</v>
      </c>
      <c r="BK391" s="137">
        <f>ROUND(I391*H391,2)</f>
        <v>0</v>
      </c>
      <c r="BL391" s="18" t="s">
        <v>276</v>
      </c>
      <c r="BM391" s="136" t="s">
        <v>481</v>
      </c>
    </row>
    <row r="392" spans="2:65" s="1" customFormat="1">
      <c r="B392" s="33"/>
      <c r="D392" s="138" t="s">
        <v>175</v>
      </c>
      <c r="F392" s="139" t="s">
        <v>482</v>
      </c>
      <c r="I392" s="140"/>
      <c r="L392" s="33"/>
      <c r="M392" s="141"/>
      <c r="T392" s="54"/>
      <c r="AT392" s="18" t="s">
        <v>175</v>
      </c>
      <c r="AU392" s="18" t="s">
        <v>84</v>
      </c>
    </row>
    <row r="393" spans="2:65" s="15" customFormat="1">
      <c r="B393" s="164"/>
      <c r="D393" s="143" t="s">
        <v>177</v>
      </c>
      <c r="E393" s="165" t="s">
        <v>19</v>
      </c>
      <c r="F393" s="166" t="s">
        <v>476</v>
      </c>
      <c r="H393" s="165" t="s">
        <v>19</v>
      </c>
      <c r="I393" s="167"/>
      <c r="L393" s="164"/>
      <c r="M393" s="168"/>
      <c r="T393" s="169"/>
      <c r="AT393" s="165" t="s">
        <v>177</v>
      </c>
      <c r="AU393" s="165" t="s">
        <v>84</v>
      </c>
      <c r="AV393" s="15" t="s">
        <v>34</v>
      </c>
      <c r="AW393" s="15" t="s">
        <v>33</v>
      </c>
      <c r="AX393" s="15" t="s">
        <v>75</v>
      </c>
      <c r="AY393" s="165" t="s">
        <v>166</v>
      </c>
    </row>
    <row r="394" spans="2:65" s="12" customFormat="1">
      <c r="B394" s="142"/>
      <c r="D394" s="143" t="s">
        <v>177</v>
      </c>
      <c r="E394" s="144" t="s">
        <v>19</v>
      </c>
      <c r="F394" s="145" t="s">
        <v>205</v>
      </c>
      <c r="H394" s="146">
        <v>5</v>
      </c>
      <c r="I394" s="147"/>
      <c r="L394" s="142"/>
      <c r="M394" s="148"/>
      <c r="T394" s="149"/>
      <c r="AT394" s="144" t="s">
        <v>177</v>
      </c>
      <c r="AU394" s="144" t="s">
        <v>84</v>
      </c>
      <c r="AV394" s="12" t="s">
        <v>84</v>
      </c>
      <c r="AW394" s="12" t="s">
        <v>33</v>
      </c>
      <c r="AX394" s="12" t="s">
        <v>75</v>
      </c>
      <c r="AY394" s="144" t="s">
        <v>166</v>
      </c>
    </row>
    <row r="395" spans="2:65" s="13" customFormat="1">
      <c r="B395" s="150"/>
      <c r="D395" s="143" t="s">
        <v>177</v>
      </c>
      <c r="E395" s="151" t="s">
        <v>19</v>
      </c>
      <c r="F395" s="152" t="s">
        <v>179</v>
      </c>
      <c r="H395" s="153">
        <v>5</v>
      </c>
      <c r="I395" s="154"/>
      <c r="L395" s="150"/>
      <c r="M395" s="155"/>
      <c r="T395" s="156"/>
      <c r="AT395" s="151" t="s">
        <v>177</v>
      </c>
      <c r="AU395" s="151" t="s">
        <v>84</v>
      </c>
      <c r="AV395" s="13" t="s">
        <v>89</v>
      </c>
      <c r="AW395" s="13" t="s">
        <v>33</v>
      </c>
      <c r="AX395" s="13" t="s">
        <v>75</v>
      </c>
      <c r="AY395" s="151" t="s">
        <v>166</v>
      </c>
    </row>
    <row r="396" spans="2:65" s="14" customFormat="1">
      <c r="B396" s="157"/>
      <c r="D396" s="143" t="s">
        <v>177</v>
      </c>
      <c r="E396" s="158" t="s">
        <v>19</v>
      </c>
      <c r="F396" s="159" t="s">
        <v>180</v>
      </c>
      <c r="H396" s="160">
        <v>5</v>
      </c>
      <c r="I396" s="161"/>
      <c r="L396" s="157"/>
      <c r="M396" s="162"/>
      <c r="T396" s="163"/>
      <c r="AT396" s="158" t="s">
        <v>177</v>
      </c>
      <c r="AU396" s="158" t="s">
        <v>84</v>
      </c>
      <c r="AV396" s="14" t="s">
        <v>173</v>
      </c>
      <c r="AW396" s="14" t="s">
        <v>33</v>
      </c>
      <c r="AX396" s="14" t="s">
        <v>34</v>
      </c>
      <c r="AY396" s="158" t="s">
        <v>166</v>
      </c>
    </row>
    <row r="397" spans="2:65" s="1" customFormat="1" ht="16.5" customHeight="1">
      <c r="B397" s="33"/>
      <c r="C397" s="125" t="s">
        <v>483</v>
      </c>
      <c r="D397" s="125" t="s">
        <v>168</v>
      </c>
      <c r="E397" s="126" t="s">
        <v>484</v>
      </c>
      <c r="F397" s="127" t="s">
        <v>485</v>
      </c>
      <c r="G397" s="128" t="s">
        <v>109</v>
      </c>
      <c r="H397" s="129">
        <v>7</v>
      </c>
      <c r="I397" s="130"/>
      <c r="J397" s="131">
        <f>ROUND(I397*H397,2)</f>
        <v>0</v>
      </c>
      <c r="K397" s="127" t="s">
        <v>172</v>
      </c>
      <c r="L397" s="33"/>
      <c r="M397" s="132" t="s">
        <v>19</v>
      </c>
      <c r="N397" s="133" t="s">
        <v>46</v>
      </c>
      <c r="P397" s="134">
        <f>O397*H397</f>
        <v>0</v>
      </c>
      <c r="Q397" s="134">
        <v>5.0000000000000001E-4</v>
      </c>
      <c r="R397" s="134">
        <f>Q397*H397</f>
        <v>3.5000000000000001E-3</v>
      </c>
      <c r="S397" s="134">
        <v>0</v>
      </c>
      <c r="T397" s="135">
        <f>S397*H397</f>
        <v>0</v>
      </c>
      <c r="AR397" s="136" t="s">
        <v>276</v>
      </c>
      <c r="AT397" s="136" t="s">
        <v>168</v>
      </c>
      <c r="AU397" s="136" t="s">
        <v>84</v>
      </c>
      <c r="AY397" s="18" t="s">
        <v>166</v>
      </c>
      <c r="BE397" s="137">
        <f>IF(N397="základní",J397,0)</f>
        <v>0</v>
      </c>
      <c r="BF397" s="137">
        <f>IF(N397="snížená",J397,0)</f>
        <v>0</v>
      </c>
      <c r="BG397" s="137">
        <f>IF(N397="zákl. přenesená",J397,0)</f>
        <v>0</v>
      </c>
      <c r="BH397" s="137">
        <f>IF(N397="sníž. přenesená",J397,0)</f>
        <v>0</v>
      </c>
      <c r="BI397" s="137">
        <f>IF(N397="nulová",J397,0)</f>
        <v>0</v>
      </c>
      <c r="BJ397" s="18" t="s">
        <v>34</v>
      </c>
      <c r="BK397" s="137">
        <f>ROUND(I397*H397,2)</f>
        <v>0</v>
      </c>
      <c r="BL397" s="18" t="s">
        <v>276</v>
      </c>
      <c r="BM397" s="136" t="s">
        <v>486</v>
      </c>
    </row>
    <row r="398" spans="2:65" s="1" customFormat="1">
      <c r="B398" s="33"/>
      <c r="D398" s="138" t="s">
        <v>175</v>
      </c>
      <c r="F398" s="139" t="s">
        <v>487</v>
      </c>
      <c r="I398" s="140"/>
      <c r="L398" s="33"/>
      <c r="M398" s="141"/>
      <c r="T398" s="54"/>
      <c r="AT398" s="18" t="s">
        <v>175</v>
      </c>
      <c r="AU398" s="18" t="s">
        <v>84</v>
      </c>
    </row>
    <row r="399" spans="2:65" s="15" customFormat="1">
      <c r="B399" s="164"/>
      <c r="D399" s="143" t="s">
        <v>177</v>
      </c>
      <c r="E399" s="165" t="s">
        <v>19</v>
      </c>
      <c r="F399" s="166" t="s">
        <v>476</v>
      </c>
      <c r="H399" s="165" t="s">
        <v>19</v>
      </c>
      <c r="I399" s="167"/>
      <c r="L399" s="164"/>
      <c r="M399" s="168"/>
      <c r="T399" s="169"/>
      <c r="AT399" s="165" t="s">
        <v>177</v>
      </c>
      <c r="AU399" s="165" t="s">
        <v>84</v>
      </c>
      <c r="AV399" s="15" t="s">
        <v>34</v>
      </c>
      <c r="AW399" s="15" t="s">
        <v>33</v>
      </c>
      <c r="AX399" s="15" t="s">
        <v>75</v>
      </c>
      <c r="AY399" s="165" t="s">
        <v>166</v>
      </c>
    </row>
    <row r="400" spans="2:65" s="12" customFormat="1">
      <c r="B400" s="142"/>
      <c r="D400" s="143" t="s">
        <v>177</v>
      </c>
      <c r="E400" s="144" t="s">
        <v>19</v>
      </c>
      <c r="F400" s="145" t="s">
        <v>222</v>
      </c>
      <c r="H400" s="146">
        <v>7</v>
      </c>
      <c r="I400" s="147"/>
      <c r="L400" s="142"/>
      <c r="M400" s="148"/>
      <c r="T400" s="149"/>
      <c r="AT400" s="144" t="s">
        <v>177</v>
      </c>
      <c r="AU400" s="144" t="s">
        <v>84</v>
      </c>
      <c r="AV400" s="12" t="s">
        <v>84</v>
      </c>
      <c r="AW400" s="12" t="s">
        <v>33</v>
      </c>
      <c r="AX400" s="12" t="s">
        <v>75</v>
      </c>
      <c r="AY400" s="144" t="s">
        <v>166</v>
      </c>
    </row>
    <row r="401" spans="2:65" s="13" customFormat="1">
      <c r="B401" s="150"/>
      <c r="D401" s="143" t="s">
        <v>177</v>
      </c>
      <c r="E401" s="151" t="s">
        <v>19</v>
      </c>
      <c r="F401" s="152" t="s">
        <v>179</v>
      </c>
      <c r="H401" s="153">
        <v>7</v>
      </c>
      <c r="I401" s="154"/>
      <c r="L401" s="150"/>
      <c r="M401" s="155"/>
      <c r="T401" s="156"/>
      <c r="AT401" s="151" t="s">
        <v>177</v>
      </c>
      <c r="AU401" s="151" t="s">
        <v>84</v>
      </c>
      <c r="AV401" s="13" t="s">
        <v>89</v>
      </c>
      <c r="AW401" s="13" t="s">
        <v>33</v>
      </c>
      <c r="AX401" s="13" t="s">
        <v>75</v>
      </c>
      <c r="AY401" s="151" t="s">
        <v>166</v>
      </c>
    </row>
    <row r="402" spans="2:65" s="14" customFormat="1">
      <c r="B402" s="157"/>
      <c r="D402" s="143" t="s">
        <v>177</v>
      </c>
      <c r="E402" s="158" t="s">
        <v>19</v>
      </c>
      <c r="F402" s="159" t="s">
        <v>180</v>
      </c>
      <c r="H402" s="160">
        <v>7</v>
      </c>
      <c r="I402" s="161"/>
      <c r="L402" s="157"/>
      <c r="M402" s="162"/>
      <c r="T402" s="163"/>
      <c r="AT402" s="158" t="s">
        <v>177</v>
      </c>
      <c r="AU402" s="158" t="s">
        <v>84</v>
      </c>
      <c r="AV402" s="14" t="s">
        <v>173</v>
      </c>
      <c r="AW402" s="14" t="s">
        <v>33</v>
      </c>
      <c r="AX402" s="14" t="s">
        <v>34</v>
      </c>
      <c r="AY402" s="158" t="s">
        <v>166</v>
      </c>
    </row>
    <row r="403" spans="2:65" s="1" customFormat="1" ht="16.5" customHeight="1">
      <c r="B403" s="33"/>
      <c r="C403" s="125" t="s">
        <v>488</v>
      </c>
      <c r="D403" s="125" t="s">
        <v>168</v>
      </c>
      <c r="E403" s="126" t="s">
        <v>489</v>
      </c>
      <c r="F403" s="127" t="s">
        <v>490</v>
      </c>
      <c r="G403" s="128" t="s">
        <v>109</v>
      </c>
      <c r="H403" s="129">
        <v>4</v>
      </c>
      <c r="I403" s="130"/>
      <c r="J403" s="131">
        <f>ROUND(I403*H403,2)</f>
        <v>0</v>
      </c>
      <c r="K403" s="127" t="s">
        <v>172</v>
      </c>
      <c r="L403" s="33"/>
      <c r="M403" s="132" t="s">
        <v>19</v>
      </c>
      <c r="N403" s="133" t="s">
        <v>46</v>
      </c>
      <c r="P403" s="134">
        <f>O403*H403</f>
        <v>0</v>
      </c>
      <c r="Q403" s="134">
        <v>7.6000000000000004E-4</v>
      </c>
      <c r="R403" s="134">
        <f>Q403*H403</f>
        <v>3.0400000000000002E-3</v>
      </c>
      <c r="S403" s="134">
        <v>0</v>
      </c>
      <c r="T403" s="135">
        <f>S403*H403</f>
        <v>0</v>
      </c>
      <c r="AR403" s="136" t="s">
        <v>276</v>
      </c>
      <c r="AT403" s="136" t="s">
        <v>168</v>
      </c>
      <c r="AU403" s="136" t="s">
        <v>84</v>
      </c>
      <c r="AY403" s="18" t="s">
        <v>166</v>
      </c>
      <c r="BE403" s="137">
        <f>IF(N403="základní",J403,0)</f>
        <v>0</v>
      </c>
      <c r="BF403" s="137">
        <f>IF(N403="snížená",J403,0)</f>
        <v>0</v>
      </c>
      <c r="BG403" s="137">
        <f>IF(N403="zákl. přenesená",J403,0)</f>
        <v>0</v>
      </c>
      <c r="BH403" s="137">
        <f>IF(N403="sníž. přenesená",J403,0)</f>
        <v>0</v>
      </c>
      <c r="BI403" s="137">
        <f>IF(N403="nulová",J403,0)</f>
        <v>0</v>
      </c>
      <c r="BJ403" s="18" t="s">
        <v>34</v>
      </c>
      <c r="BK403" s="137">
        <f>ROUND(I403*H403,2)</f>
        <v>0</v>
      </c>
      <c r="BL403" s="18" t="s">
        <v>276</v>
      </c>
      <c r="BM403" s="136" t="s">
        <v>491</v>
      </c>
    </row>
    <row r="404" spans="2:65" s="1" customFormat="1">
      <c r="B404" s="33"/>
      <c r="D404" s="138" t="s">
        <v>175</v>
      </c>
      <c r="F404" s="139" t="s">
        <v>492</v>
      </c>
      <c r="I404" s="140"/>
      <c r="L404" s="33"/>
      <c r="M404" s="141"/>
      <c r="T404" s="54"/>
      <c r="AT404" s="18" t="s">
        <v>175</v>
      </c>
      <c r="AU404" s="18" t="s">
        <v>84</v>
      </c>
    </row>
    <row r="405" spans="2:65" s="15" customFormat="1">
      <c r="B405" s="164"/>
      <c r="D405" s="143" t="s">
        <v>177</v>
      </c>
      <c r="E405" s="165" t="s">
        <v>19</v>
      </c>
      <c r="F405" s="166" t="s">
        <v>476</v>
      </c>
      <c r="H405" s="165" t="s">
        <v>19</v>
      </c>
      <c r="I405" s="167"/>
      <c r="L405" s="164"/>
      <c r="M405" s="168"/>
      <c r="T405" s="169"/>
      <c r="AT405" s="165" t="s">
        <v>177</v>
      </c>
      <c r="AU405" s="165" t="s">
        <v>84</v>
      </c>
      <c r="AV405" s="15" t="s">
        <v>34</v>
      </c>
      <c r="AW405" s="15" t="s">
        <v>33</v>
      </c>
      <c r="AX405" s="15" t="s">
        <v>75</v>
      </c>
      <c r="AY405" s="165" t="s">
        <v>166</v>
      </c>
    </row>
    <row r="406" spans="2:65" s="12" customFormat="1">
      <c r="B406" s="142"/>
      <c r="D406" s="143" t="s">
        <v>177</v>
      </c>
      <c r="E406" s="144" t="s">
        <v>19</v>
      </c>
      <c r="F406" s="145" t="s">
        <v>173</v>
      </c>
      <c r="H406" s="146">
        <v>4</v>
      </c>
      <c r="I406" s="147"/>
      <c r="L406" s="142"/>
      <c r="M406" s="148"/>
      <c r="T406" s="149"/>
      <c r="AT406" s="144" t="s">
        <v>177</v>
      </c>
      <c r="AU406" s="144" t="s">
        <v>84</v>
      </c>
      <c r="AV406" s="12" t="s">
        <v>84</v>
      </c>
      <c r="AW406" s="12" t="s">
        <v>33</v>
      </c>
      <c r="AX406" s="12" t="s">
        <v>75</v>
      </c>
      <c r="AY406" s="144" t="s">
        <v>166</v>
      </c>
    </row>
    <row r="407" spans="2:65" s="13" customFormat="1">
      <c r="B407" s="150"/>
      <c r="D407" s="143" t="s">
        <v>177</v>
      </c>
      <c r="E407" s="151" t="s">
        <v>19</v>
      </c>
      <c r="F407" s="152" t="s">
        <v>179</v>
      </c>
      <c r="H407" s="153">
        <v>4</v>
      </c>
      <c r="I407" s="154"/>
      <c r="L407" s="150"/>
      <c r="M407" s="155"/>
      <c r="T407" s="156"/>
      <c r="AT407" s="151" t="s">
        <v>177</v>
      </c>
      <c r="AU407" s="151" t="s">
        <v>84</v>
      </c>
      <c r="AV407" s="13" t="s">
        <v>89</v>
      </c>
      <c r="AW407" s="13" t="s">
        <v>33</v>
      </c>
      <c r="AX407" s="13" t="s">
        <v>75</v>
      </c>
      <c r="AY407" s="151" t="s">
        <v>166</v>
      </c>
    </row>
    <row r="408" spans="2:65" s="14" customFormat="1">
      <c r="B408" s="157"/>
      <c r="D408" s="143" t="s">
        <v>177</v>
      </c>
      <c r="E408" s="158" t="s">
        <v>19</v>
      </c>
      <c r="F408" s="159" t="s">
        <v>180</v>
      </c>
      <c r="H408" s="160">
        <v>4</v>
      </c>
      <c r="I408" s="161"/>
      <c r="L408" s="157"/>
      <c r="M408" s="162"/>
      <c r="T408" s="163"/>
      <c r="AT408" s="158" t="s">
        <v>177</v>
      </c>
      <c r="AU408" s="158" t="s">
        <v>84</v>
      </c>
      <c r="AV408" s="14" t="s">
        <v>173</v>
      </c>
      <c r="AW408" s="14" t="s">
        <v>33</v>
      </c>
      <c r="AX408" s="14" t="s">
        <v>34</v>
      </c>
      <c r="AY408" s="158" t="s">
        <v>166</v>
      </c>
    </row>
    <row r="409" spans="2:65" s="1" customFormat="1" ht="16.5" customHeight="1">
      <c r="B409" s="33"/>
      <c r="C409" s="125" t="s">
        <v>493</v>
      </c>
      <c r="D409" s="125" t="s">
        <v>168</v>
      </c>
      <c r="E409" s="126" t="s">
        <v>494</v>
      </c>
      <c r="F409" s="127" t="s">
        <v>495</v>
      </c>
      <c r="G409" s="128" t="s">
        <v>109</v>
      </c>
      <c r="H409" s="129">
        <v>7.9</v>
      </c>
      <c r="I409" s="130"/>
      <c r="J409" s="131">
        <f>ROUND(I409*H409,2)</f>
        <v>0</v>
      </c>
      <c r="K409" s="127" t="s">
        <v>172</v>
      </c>
      <c r="L409" s="33"/>
      <c r="M409" s="132" t="s">
        <v>19</v>
      </c>
      <c r="N409" s="133" t="s">
        <v>46</v>
      </c>
      <c r="P409" s="134">
        <f>O409*H409</f>
        <v>0</v>
      </c>
      <c r="Q409" s="134">
        <v>1.5299999999999999E-3</v>
      </c>
      <c r="R409" s="134">
        <f>Q409*H409</f>
        <v>1.2087000000000001E-2</v>
      </c>
      <c r="S409" s="134">
        <v>0</v>
      </c>
      <c r="T409" s="135">
        <f>S409*H409</f>
        <v>0</v>
      </c>
      <c r="AR409" s="136" t="s">
        <v>276</v>
      </c>
      <c r="AT409" s="136" t="s">
        <v>168</v>
      </c>
      <c r="AU409" s="136" t="s">
        <v>84</v>
      </c>
      <c r="AY409" s="18" t="s">
        <v>166</v>
      </c>
      <c r="BE409" s="137">
        <f>IF(N409="základní",J409,0)</f>
        <v>0</v>
      </c>
      <c r="BF409" s="137">
        <f>IF(N409="snížená",J409,0)</f>
        <v>0</v>
      </c>
      <c r="BG409" s="137">
        <f>IF(N409="zákl. přenesená",J409,0)</f>
        <v>0</v>
      </c>
      <c r="BH409" s="137">
        <f>IF(N409="sníž. přenesená",J409,0)</f>
        <v>0</v>
      </c>
      <c r="BI409" s="137">
        <f>IF(N409="nulová",J409,0)</f>
        <v>0</v>
      </c>
      <c r="BJ409" s="18" t="s">
        <v>34</v>
      </c>
      <c r="BK409" s="137">
        <f>ROUND(I409*H409,2)</f>
        <v>0</v>
      </c>
      <c r="BL409" s="18" t="s">
        <v>276</v>
      </c>
      <c r="BM409" s="136" t="s">
        <v>496</v>
      </c>
    </row>
    <row r="410" spans="2:65" s="1" customFormat="1">
      <c r="B410" s="33"/>
      <c r="D410" s="138" t="s">
        <v>175</v>
      </c>
      <c r="F410" s="139" t="s">
        <v>497</v>
      </c>
      <c r="I410" s="140"/>
      <c r="L410" s="33"/>
      <c r="M410" s="141"/>
      <c r="T410" s="54"/>
      <c r="AT410" s="18" t="s">
        <v>175</v>
      </c>
      <c r="AU410" s="18" t="s">
        <v>84</v>
      </c>
    </row>
    <row r="411" spans="2:65" s="15" customFormat="1">
      <c r="B411" s="164"/>
      <c r="D411" s="143" t="s">
        <v>177</v>
      </c>
      <c r="E411" s="165" t="s">
        <v>19</v>
      </c>
      <c r="F411" s="166" t="s">
        <v>476</v>
      </c>
      <c r="H411" s="165" t="s">
        <v>19</v>
      </c>
      <c r="I411" s="167"/>
      <c r="L411" s="164"/>
      <c r="M411" s="168"/>
      <c r="T411" s="169"/>
      <c r="AT411" s="165" t="s">
        <v>177</v>
      </c>
      <c r="AU411" s="165" t="s">
        <v>84</v>
      </c>
      <c r="AV411" s="15" t="s">
        <v>34</v>
      </c>
      <c r="AW411" s="15" t="s">
        <v>33</v>
      </c>
      <c r="AX411" s="15" t="s">
        <v>75</v>
      </c>
      <c r="AY411" s="165" t="s">
        <v>166</v>
      </c>
    </row>
    <row r="412" spans="2:65" s="12" customFormat="1">
      <c r="B412" s="142"/>
      <c r="D412" s="143" t="s">
        <v>177</v>
      </c>
      <c r="E412" s="144" t="s">
        <v>19</v>
      </c>
      <c r="F412" s="145" t="s">
        <v>498</v>
      </c>
      <c r="H412" s="146">
        <v>7.9</v>
      </c>
      <c r="I412" s="147"/>
      <c r="L412" s="142"/>
      <c r="M412" s="148"/>
      <c r="T412" s="149"/>
      <c r="AT412" s="144" t="s">
        <v>177</v>
      </c>
      <c r="AU412" s="144" t="s">
        <v>84</v>
      </c>
      <c r="AV412" s="12" t="s">
        <v>84</v>
      </c>
      <c r="AW412" s="12" t="s">
        <v>33</v>
      </c>
      <c r="AX412" s="12" t="s">
        <v>75</v>
      </c>
      <c r="AY412" s="144" t="s">
        <v>166</v>
      </c>
    </row>
    <row r="413" spans="2:65" s="13" customFormat="1">
      <c r="B413" s="150"/>
      <c r="D413" s="143" t="s">
        <v>177</v>
      </c>
      <c r="E413" s="151" t="s">
        <v>19</v>
      </c>
      <c r="F413" s="152" t="s">
        <v>179</v>
      </c>
      <c r="H413" s="153">
        <v>7.9</v>
      </c>
      <c r="I413" s="154"/>
      <c r="L413" s="150"/>
      <c r="M413" s="155"/>
      <c r="T413" s="156"/>
      <c r="AT413" s="151" t="s">
        <v>177</v>
      </c>
      <c r="AU413" s="151" t="s">
        <v>84</v>
      </c>
      <c r="AV413" s="13" t="s">
        <v>89</v>
      </c>
      <c r="AW413" s="13" t="s">
        <v>33</v>
      </c>
      <c r="AX413" s="13" t="s">
        <v>75</v>
      </c>
      <c r="AY413" s="151" t="s">
        <v>166</v>
      </c>
    </row>
    <row r="414" spans="2:65" s="14" customFormat="1">
      <c r="B414" s="157"/>
      <c r="D414" s="143" t="s">
        <v>177</v>
      </c>
      <c r="E414" s="158" t="s">
        <v>19</v>
      </c>
      <c r="F414" s="159" t="s">
        <v>180</v>
      </c>
      <c r="H414" s="160">
        <v>7.9</v>
      </c>
      <c r="I414" s="161"/>
      <c r="L414" s="157"/>
      <c r="M414" s="162"/>
      <c r="T414" s="163"/>
      <c r="AT414" s="158" t="s">
        <v>177</v>
      </c>
      <c r="AU414" s="158" t="s">
        <v>84</v>
      </c>
      <c r="AV414" s="14" t="s">
        <v>173</v>
      </c>
      <c r="AW414" s="14" t="s">
        <v>33</v>
      </c>
      <c r="AX414" s="14" t="s">
        <v>34</v>
      </c>
      <c r="AY414" s="158" t="s">
        <v>166</v>
      </c>
    </row>
    <row r="415" spans="2:65" s="1" customFormat="1" ht="16.5" customHeight="1">
      <c r="B415" s="33"/>
      <c r="C415" s="125" t="s">
        <v>499</v>
      </c>
      <c r="D415" s="125" t="s">
        <v>168</v>
      </c>
      <c r="E415" s="126" t="s">
        <v>500</v>
      </c>
      <c r="F415" s="127" t="s">
        <v>501</v>
      </c>
      <c r="G415" s="128" t="s">
        <v>109</v>
      </c>
      <c r="H415" s="129">
        <v>7.1</v>
      </c>
      <c r="I415" s="130"/>
      <c r="J415" s="131">
        <f>ROUND(I415*H415,2)</f>
        <v>0</v>
      </c>
      <c r="K415" s="127" t="s">
        <v>172</v>
      </c>
      <c r="L415" s="33"/>
      <c r="M415" s="132" t="s">
        <v>19</v>
      </c>
      <c r="N415" s="133" t="s">
        <v>46</v>
      </c>
      <c r="P415" s="134">
        <f>O415*H415</f>
        <v>0</v>
      </c>
      <c r="Q415" s="134">
        <v>1.1900000000000001E-3</v>
      </c>
      <c r="R415" s="134">
        <f>Q415*H415</f>
        <v>8.4489999999999999E-3</v>
      </c>
      <c r="S415" s="134">
        <v>0</v>
      </c>
      <c r="T415" s="135">
        <f>S415*H415</f>
        <v>0</v>
      </c>
      <c r="AR415" s="136" t="s">
        <v>276</v>
      </c>
      <c r="AT415" s="136" t="s">
        <v>168</v>
      </c>
      <c r="AU415" s="136" t="s">
        <v>84</v>
      </c>
      <c r="AY415" s="18" t="s">
        <v>166</v>
      </c>
      <c r="BE415" s="137">
        <f>IF(N415="základní",J415,0)</f>
        <v>0</v>
      </c>
      <c r="BF415" s="137">
        <f>IF(N415="snížená",J415,0)</f>
        <v>0</v>
      </c>
      <c r="BG415" s="137">
        <f>IF(N415="zákl. přenesená",J415,0)</f>
        <v>0</v>
      </c>
      <c r="BH415" s="137">
        <f>IF(N415="sníž. přenesená",J415,0)</f>
        <v>0</v>
      </c>
      <c r="BI415" s="137">
        <f>IF(N415="nulová",J415,0)</f>
        <v>0</v>
      </c>
      <c r="BJ415" s="18" t="s">
        <v>34</v>
      </c>
      <c r="BK415" s="137">
        <f>ROUND(I415*H415,2)</f>
        <v>0</v>
      </c>
      <c r="BL415" s="18" t="s">
        <v>276</v>
      </c>
      <c r="BM415" s="136" t="s">
        <v>502</v>
      </c>
    </row>
    <row r="416" spans="2:65" s="1" customFormat="1">
      <c r="B416" s="33"/>
      <c r="D416" s="138" t="s">
        <v>175</v>
      </c>
      <c r="F416" s="139" t="s">
        <v>503</v>
      </c>
      <c r="I416" s="140"/>
      <c r="L416" s="33"/>
      <c r="M416" s="141"/>
      <c r="T416" s="54"/>
      <c r="AT416" s="18" t="s">
        <v>175</v>
      </c>
      <c r="AU416" s="18" t="s">
        <v>84</v>
      </c>
    </row>
    <row r="417" spans="2:65" s="15" customFormat="1">
      <c r="B417" s="164"/>
      <c r="D417" s="143" t="s">
        <v>177</v>
      </c>
      <c r="E417" s="165" t="s">
        <v>19</v>
      </c>
      <c r="F417" s="166" t="s">
        <v>504</v>
      </c>
      <c r="H417" s="165" t="s">
        <v>19</v>
      </c>
      <c r="I417" s="167"/>
      <c r="L417" s="164"/>
      <c r="M417" s="168"/>
      <c r="T417" s="169"/>
      <c r="AT417" s="165" t="s">
        <v>177</v>
      </c>
      <c r="AU417" s="165" t="s">
        <v>84</v>
      </c>
      <c r="AV417" s="15" t="s">
        <v>34</v>
      </c>
      <c r="AW417" s="15" t="s">
        <v>33</v>
      </c>
      <c r="AX417" s="15" t="s">
        <v>75</v>
      </c>
      <c r="AY417" s="165" t="s">
        <v>166</v>
      </c>
    </row>
    <row r="418" spans="2:65" s="12" customFormat="1">
      <c r="B418" s="142"/>
      <c r="D418" s="143" t="s">
        <v>177</v>
      </c>
      <c r="E418" s="144" t="s">
        <v>19</v>
      </c>
      <c r="F418" s="145" t="s">
        <v>505</v>
      </c>
      <c r="H418" s="146">
        <v>7.1</v>
      </c>
      <c r="I418" s="147"/>
      <c r="L418" s="142"/>
      <c r="M418" s="148"/>
      <c r="T418" s="149"/>
      <c r="AT418" s="144" t="s">
        <v>177</v>
      </c>
      <c r="AU418" s="144" t="s">
        <v>84</v>
      </c>
      <c r="AV418" s="12" t="s">
        <v>84</v>
      </c>
      <c r="AW418" s="12" t="s">
        <v>33</v>
      </c>
      <c r="AX418" s="12" t="s">
        <v>75</v>
      </c>
      <c r="AY418" s="144" t="s">
        <v>166</v>
      </c>
    </row>
    <row r="419" spans="2:65" s="13" customFormat="1">
      <c r="B419" s="150"/>
      <c r="D419" s="143" t="s">
        <v>177</v>
      </c>
      <c r="E419" s="151" t="s">
        <v>19</v>
      </c>
      <c r="F419" s="152" t="s">
        <v>179</v>
      </c>
      <c r="H419" s="153">
        <v>7.1</v>
      </c>
      <c r="I419" s="154"/>
      <c r="L419" s="150"/>
      <c r="M419" s="155"/>
      <c r="T419" s="156"/>
      <c r="AT419" s="151" t="s">
        <v>177</v>
      </c>
      <c r="AU419" s="151" t="s">
        <v>84</v>
      </c>
      <c r="AV419" s="13" t="s">
        <v>89</v>
      </c>
      <c r="AW419" s="13" t="s">
        <v>33</v>
      </c>
      <c r="AX419" s="13" t="s">
        <v>75</v>
      </c>
      <c r="AY419" s="151" t="s">
        <v>166</v>
      </c>
    </row>
    <row r="420" spans="2:65" s="14" customFormat="1">
      <c r="B420" s="157"/>
      <c r="D420" s="143" t="s">
        <v>177</v>
      </c>
      <c r="E420" s="158" t="s">
        <v>19</v>
      </c>
      <c r="F420" s="159" t="s">
        <v>180</v>
      </c>
      <c r="H420" s="160">
        <v>7.1</v>
      </c>
      <c r="I420" s="161"/>
      <c r="L420" s="157"/>
      <c r="M420" s="162"/>
      <c r="T420" s="163"/>
      <c r="AT420" s="158" t="s">
        <v>177</v>
      </c>
      <c r="AU420" s="158" t="s">
        <v>84</v>
      </c>
      <c r="AV420" s="14" t="s">
        <v>173</v>
      </c>
      <c r="AW420" s="14" t="s">
        <v>33</v>
      </c>
      <c r="AX420" s="14" t="s">
        <v>34</v>
      </c>
      <c r="AY420" s="158" t="s">
        <v>166</v>
      </c>
    </row>
    <row r="421" spans="2:65" s="1" customFormat="1" ht="16.5" customHeight="1">
      <c r="B421" s="33"/>
      <c r="C421" s="170" t="s">
        <v>506</v>
      </c>
      <c r="D421" s="170" t="s">
        <v>287</v>
      </c>
      <c r="E421" s="171" t="s">
        <v>507</v>
      </c>
      <c r="F421" s="172" t="s">
        <v>508</v>
      </c>
      <c r="G421" s="173" t="s">
        <v>104</v>
      </c>
      <c r="H421" s="174">
        <v>13</v>
      </c>
      <c r="I421" s="175"/>
      <c r="J421" s="176">
        <f>ROUND(I421*H421,2)</f>
        <v>0</v>
      </c>
      <c r="K421" s="172" t="s">
        <v>172</v>
      </c>
      <c r="L421" s="177"/>
      <c r="M421" s="178" t="s">
        <v>19</v>
      </c>
      <c r="N421" s="179" t="s">
        <v>46</v>
      </c>
      <c r="P421" s="134">
        <f>O421*H421</f>
        <v>0</v>
      </c>
      <c r="Q421" s="134">
        <v>8.5999999999999998E-4</v>
      </c>
      <c r="R421" s="134">
        <f>Q421*H421</f>
        <v>1.1179999999999999E-2</v>
      </c>
      <c r="S421" s="134">
        <v>0</v>
      </c>
      <c r="T421" s="135">
        <f>S421*H421</f>
        <v>0</v>
      </c>
      <c r="AR421" s="136" t="s">
        <v>383</v>
      </c>
      <c r="AT421" s="136" t="s">
        <v>287</v>
      </c>
      <c r="AU421" s="136" t="s">
        <v>84</v>
      </c>
      <c r="AY421" s="18" t="s">
        <v>166</v>
      </c>
      <c r="BE421" s="137">
        <f>IF(N421="základní",J421,0)</f>
        <v>0</v>
      </c>
      <c r="BF421" s="137">
        <f>IF(N421="snížená",J421,0)</f>
        <v>0</v>
      </c>
      <c r="BG421" s="137">
        <f>IF(N421="zákl. přenesená",J421,0)</f>
        <v>0</v>
      </c>
      <c r="BH421" s="137">
        <f>IF(N421="sníž. přenesená",J421,0)</f>
        <v>0</v>
      </c>
      <c r="BI421" s="137">
        <f>IF(N421="nulová",J421,0)</f>
        <v>0</v>
      </c>
      <c r="BJ421" s="18" t="s">
        <v>34</v>
      </c>
      <c r="BK421" s="137">
        <f>ROUND(I421*H421,2)</f>
        <v>0</v>
      </c>
      <c r="BL421" s="18" t="s">
        <v>276</v>
      </c>
      <c r="BM421" s="136" t="s">
        <v>509</v>
      </c>
    </row>
    <row r="422" spans="2:65" s="15" customFormat="1">
      <c r="B422" s="164"/>
      <c r="D422" s="143" t="s">
        <v>177</v>
      </c>
      <c r="E422" s="165" t="s">
        <v>19</v>
      </c>
      <c r="F422" s="166" t="s">
        <v>510</v>
      </c>
      <c r="H422" s="165" t="s">
        <v>19</v>
      </c>
      <c r="I422" s="167"/>
      <c r="L422" s="164"/>
      <c r="M422" s="168"/>
      <c r="T422" s="169"/>
      <c r="AT422" s="165" t="s">
        <v>177</v>
      </c>
      <c r="AU422" s="165" t="s">
        <v>84</v>
      </c>
      <c r="AV422" s="15" t="s">
        <v>34</v>
      </c>
      <c r="AW422" s="15" t="s">
        <v>33</v>
      </c>
      <c r="AX422" s="15" t="s">
        <v>75</v>
      </c>
      <c r="AY422" s="165" t="s">
        <v>166</v>
      </c>
    </row>
    <row r="423" spans="2:65" s="12" customFormat="1">
      <c r="B423" s="142"/>
      <c r="D423" s="143" t="s">
        <v>177</v>
      </c>
      <c r="E423" s="144" t="s">
        <v>19</v>
      </c>
      <c r="F423" s="145" t="s">
        <v>255</v>
      </c>
      <c r="H423" s="146">
        <v>13</v>
      </c>
      <c r="I423" s="147"/>
      <c r="L423" s="142"/>
      <c r="M423" s="148"/>
      <c r="T423" s="149"/>
      <c r="AT423" s="144" t="s">
        <v>177</v>
      </c>
      <c r="AU423" s="144" t="s">
        <v>84</v>
      </c>
      <c r="AV423" s="12" t="s">
        <v>84</v>
      </c>
      <c r="AW423" s="12" t="s">
        <v>33</v>
      </c>
      <c r="AX423" s="12" t="s">
        <v>75</v>
      </c>
      <c r="AY423" s="144" t="s">
        <v>166</v>
      </c>
    </row>
    <row r="424" spans="2:65" s="13" customFormat="1">
      <c r="B424" s="150"/>
      <c r="D424" s="143" t="s">
        <v>177</v>
      </c>
      <c r="E424" s="151" t="s">
        <v>19</v>
      </c>
      <c r="F424" s="152" t="s">
        <v>179</v>
      </c>
      <c r="H424" s="153">
        <v>13</v>
      </c>
      <c r="I424" s="154"/>
      <c r="L424" s="150"/>
      <c r="M424" s="155"/>
      <c r="T424" s="156"/>
      <c r="AT424" s="151" t="s">
        <v>177</v>
      </c>
      <c r="AU424" s="151" t="s">
        <v>84</v>
      </c>
      <c r="AV424" s="13" t="s">
        <v>89</v>
      </c>
      <c r="AW424" s="13" t="s">
        <v>33</v>
      </c>
      <c r="AX424" s="13" t="s">
        <v>75</v>
      </c>
      <c r="AY424" s="151" t="s">
        <v>166</v>
      </c>
    </row>
    <row r="425" spans="2:65" s="14" customFormat="1">
      <c r="B425" s="157"/>
      <c r="D425" s="143" t="s">
        <v>177</v>
      </c>
      <c r="E425" s="158" t="s">
        <v>19</v>
      </c>
      <c r="F425" s="159" t="s">
        <v>180</v>
      </c>
      <c r="H425" s="160">
        <v>13</v>
      </c>
      <c r="I425" s="161"/>
      <c r="L425" s="157"/>
      <c r="M425" s="162"/>
      <c r="T425" s="163"/>
      <c r="AT425" s="158" t="s">
        <v>177</v>
      </c>
      <c r="AU425" s="158" t="s">
        <v>84</v>
      </c>
      <c r="AV425" s="14" t="s">
        <v>173</v>
      </c>
      <c r="AW425" s="14" t="s">
        <v>33</v>
      </c>
      <c r="AX425" s="14" t="s">
        <v>34</v>
      </c>
      <c r="AY425" s="158" t="s">
        <v>166</v>
      </c>
    </row>
    <row r="426" spans="2:65" s="1" customFormat="1" ht="16.5" customHeight="1">
      <c r="B426" s="33"/>
      <c r="C426" s="125" t="s">
        <v>511</v>
      </c>
      <c r="D426" s="125" t="s">
        <v>168</v>
      </c>
      <c r="E426" s="126" t="s">
        <v>512</v>
      </c>
      <c r="F426" s="127" t="s">
        <v>513</v>
      </c>
      <c r="G426" s="128" t="s">
        <v>104</v>
      </c>
      <c r="H426" s="129">
        <v>3</v>
      </c>
      <c r="I426" s="130"/>
      <c r="J426" s="131">
        <f>ROUND(I426*H426,2)</f>
        <v>0</v>
      </c>
      <c r="K426" s="127" t="s">
        <v>172</v>
      </c>
      <c r="L426" s="33"/>
      <c r="M426" s="132" t="s">
        <v>19</v>
      </c>
      <c r="N426" s="133" t="s">
        <v>46</v>
      </c>
      <c r="P426" s="134">
        <f>O426*H426</f>
        <v>0</v>
      </c>
      <c r="Q426" s="134">
        <v>5.1000000000000004E-4</v>
      </c>
      <c r="R426" s="134">
        <f>Q426*H426</f>
        <v>1.5300000000000001E-3</v>
      </c>
      <c r="S426" s="134">
        <v>0</v>
      </c>
      <c r="T426" s="135">
        <f>S426*H426</f>
        <v>0</v>
      </c>
      <c r="AR426" s="136" t="s">
        <v>276</v>
      </c>
      <c r="AT426" s="136" t="s">
        <v>168</v>
      </c>
      <c r="AU426" s="136" t="s">
        <v>84</v>
      </c>
      <c r="AY426" s="18" t="s">
        <v>166</v>
      </c>
      <c r="BE426" s="137">
        <f>IF(N426="základní",J426,0)</f>
        <v>0</v>
      </c>
      <c r="BF426" s="137">
        <f>IF(N426="snížená",J426,0)</f>
        <v>0</v>
      </c>
      <c r="BG426" s="137">
        <f>IF(N426="zákl. přenesená",J426,0)</f>
        <v>0</v>
      </c>
      <c r="BH426" s="137">
        <f>IF(N426="sníž. přenesená",J426,0)</f>
        <v>0</v>
      </c>
      <c r="BI426" s="137">
        <f>IF(N426="nulová",J426,0)</f>
        <v>0</v>
      </c>
      <c r="BJ426" s="18" t="s">
        <v>34</v>
      </c>
      <c r="BK426" s="137">
        <f>ROUND(I426*H426,2)</f>
        <v>0</v>
      </c>
      <c r="BL426" s="18" t="s">
        <v>276</v>
      </c>
      <c r="BM426" s="136" t="s">
        <v>514</v>
      </c>
    </row>
    <row r="427" spans="2:65" s="1" customFormat="1">
      <c r="B427" s="33"/>
      <c r="D427" s="138" t="s">
        <v>175</v>
      </c>
      <c r="F427" s="139" t="s">
        <v>515</v>
      </c>
      <c r="I427" s="140"/>
      <c r="L427" s="33"/>
      <c r="M427" s="141"/>
      <c r="T427" s="54"/>
      <c r="AT427" s="18" t="s">
        <v>175</v>
      </c>
      <c r="AU427" s="18" t="s">
        <v>84</v>
      </c>
    </row>
    <row r="428" spans="2:65" s="15" customFormat="1">
      <c r="B428" s="164"/>
      <c r="D428" s="143" t="s">
        <v>177</v>
      </c>
      <c r="E428" s="165" t="s">
        <v>19</v>
      </c>
      <c r="F428" s="166" t="s">
        <v>476</v>
      </c>
      <c r="H428" s="165" t="s">
        <v>19</v>
      </c>
      <c r="I428" s="167"/>
      <c r="L428" s="164"/>
      <c r="M428" s="168"/>
      <c r="T428" s="169"/>
      <c r="AT428" s="165" t="s">
        <v>177</v>
      </c>
      <c r="AU428" s="165" t="s">
        <v>84</v>
      </c>
      <c r="AV428" s="15" t="s">
        <v>34</v>
      </c>
      <c r="AW428" s="15" t="s">
        <v>33</v>
      </c>
      <c r="AX428" s="15" t="s">
        <v>75</v>
      </c>
      <c r="AY428" s="165" t="s">
        <v>166</v>
      </c>
    </row>
    <row r="429" spans="2:65" s="12" customFormat="1">
      <c r="B429" s="142"/>
      <c r="D429" s="143" t="s">
        <v>177</v>
      </c>
      <c r="E429" s="144" t="s">
        <v>19</v>
      </c>
      <c r="F429" s="145" t="s">
        <v>89</v>
      </c>
      <c r="H429" s="146">
        <v>3</v>
      </c>
      <c r="I429" s="147"/>
      <c r="L429" s="142"/>
      <c r="M429" s="148"/>
      <c r="T429" s="149"/>
      <c r="AT429" s="144" t="s">
        <v>177</v>
      </c>
      <c r="AU429" s="144" t="s">
        <v>84</v>
      </c>
      <c r="AV429" s="12" t="s">
        <v>84</v>
      </c>
      <c r="AW429" s="12" t="s">
        <v>33</v>
      </c>
      <c r="AX429" s="12" t="s">
        <v>75</v>
      </c>
      <c r="AY429" s="144" t="s">
        <v>166</v>
      </c>
    </row>
    <row r="430" spans="2:65" s="13" customFormat="1">
      <c r="B430" s="150"/>
      <c r="D430" s="143" t="s">
        <v>177</v>
      </c>
      <c r="E430" s="151" t="s">
        <v>19</v>
      </c>
      <c r="F430" s="152" t="s">
        <v>179</v>
      </c>
      <c r="H430" s="153">
        <v>3</v>
      </c>
      <c r="I430" s="154"/>
      <c r="L430" s="150"/>
      <c r="M430" s="155"/>
      <c r="T430" s="156"/>
      <c r="AT430" s="151" t="s">
        <v>177</v>
      </c>
      <c r="AU430" s="151" t="s">
        <v>84</v>
      </c>
      <c r="AV430" s="13" t="s">
        <v>89</v>
      </c>
      <c r="AW430" s="13" t="s">
        <v>33</v>
      </c>
      <c r="AX430" s="13" t="s">
        <v>75</v>
      </c>
      <c r="AY430" s="151" t="s">
        <v>166</v>
      </c>
    </row>
    <row r="431" spans="2:65" s="14" customFormat="1">
      <c r="B431" s="157"/>
      <c r="D431" s="143" t="s">
        <v>177</v>
      </c>
      <c r="E431" s="158" t="s">
        <v>19</v>
      </c>
      <c r="F431" s="159" t="s">
        <v>180</v>
      </c>
      <c r="H431" s="160">
        <v>3</v>
      </c>
      <c r="I431" s="161"/>
      <c r="L431" s="157"/>
      <c r="M431" s="162"/>
      <c r="T431" s="163"/>
      <c r="AT431" s="158" t="s">
        <v>177</v>
      </c>
      <c r="AU431" s="158" t="s">
        <v>84</v>
      </c>
      <c r="AV431" s="14" t="s">
        <v>173</v>
      </c>
      <c r="AW431" s="14" t="s">
        <v>33</v>
      </c>
      <c r="AX431" s="14" t="s">
        <v>34</v>
      </c>
      <c r="AY431" s="158" t="s">
        <v>166</v>
      </c>
    </row>
    <row r="432" spans="2:65" s="1" customFormat="1" ht="16.5" customHeight="1">
      <c r="B432" s="33"/>
      <c r="C432" s="125" t="s">
        <v>516</v>
      </c>
      <c r="D432" s="125" t="s">
        <v>168</v>
      </c>
      <c r="E432" s="126" t="s">
        <v>517</v>
      </c>
      <c r="F432" s="127" t="s">
        <v>518</v>
      </c>
      <c r="G432" s="128" t="s">
        <v>109</v>
      </c>
      <c r="H432" s="129">
        <v>40.6</v>
      </c>
      <c r="I432" s="130"/>
      <c r="J432" s="131">
        <f>ROUND(I432*H432,2)</f>
        <v>0</v>
      </c>
      <c r="K432" s="127" t="s">
        <v>172</v>
      </c>
      <c r="L432" s="33"/>
      <c r="M432" s="132" t="s">
        <v>19</v>
      </c>
      <c r="N432" s="133" t="s">
        <v>46</v>
      </c>
      <c r="P432" s="134">
        <f>O432*H432</f>
        <v>0</v>
      </c>
      <c r="Q432" s="134">
        <v>0</v>
      </c>
      <c r="R432" s="134">
        <f>Q432*H432</f>
        <v>0</v>
      </c>
      <c r="S432" s="134">
        <v>0</v>
      </c>
      <c r="T432" s="135">
        <f>S432*H432</f>
        <v>0</v>
      </c>
      <c r="AR432" s="136" t="s">
        <v>276</v>
      </c>
      <c r="AT432" s="136" t="s">
        <v>168</v>
      </c>
      <c r="AU432" s="136" t="s">
        <v>84</v>
      </c>
      <c r="AY432" s="18" t="s">
        <v>166</v>
      </c>
      <c r="BE432" s="137">
        <f>IF(N432="základní",J432,0)</f>
        <v>0</v>
      </c>
      <c r="BF432" s="137">
        <f>IF(N432="snížená",J432,0)</f>
        <v>0</v>
      </c>
      <c r="BG432" s="137">
        <f>IF(N432="zákl. přenesená",J432,0)</f>
        <v>0</v>
      </c>
      <c r="BH432" s="137">
        <f>IF(N432="sníž. přenesená",J432,0)</f>
        <v>0</v>
      </c>
      <c r="BI432" s="137">
        <f>IF(N432="nulová",J432,0)</f>
        <v>0</v>
      </c>
      <c r="BJ432" s="18" t="s">
        <v>34</v>
      </c>
      <c r="BK432" s="137">
        <f>ROUND(I432*H432,2)</f>
        <v>0</v>
      </c>
      <c r="BL432" s="18" t="s">
        <v>276</v>
      </c>
      <c r="BM432" s="136" t="s">
        <v>519</v>
      </c>
    </row>
    <row r="433" spans="2:65" s="1" customFormat="1">
      <c r="B433" s="33"/>
      <c r="D433" s="138" t="s">
        <v>175</v>
      </c>
      <c r="F433" s="139" t="s">
        <v>520</v>
      </c>
      <c r="I433" s="140"/>
      <c r="L433" s="33"/>
      <c r="M433" s="141"/>
      <c r="T433" s="54"/>
      <c r="AT433" s="18" t="s">
        <v>175</v>
      </c>
      <c r="AU433" s="18" t="s">
        <v>84</v>
      </c>
    </row>
    <row r="434" spans="2:65" s="12" customFormat="1">
      <c r="B434" s="142"/>
      <c r="D434" s="143" t="s">
        <v>177</v>
      </c>
      <c r="E434" s="144" t="s">
        <v>19</v>
      </c>
      <c r="F434" s="145" t="s">
        <v>521</v>
      </c>
      <c r="H434" s="146">
        <v>9.6</v>
      </c>
      <c r="I434" s="147"/>
      <c r="L434" s="142"/>
      <c r="M434" s="148"/>
      <c r="T434" s="149"/>
      <c r="AT434" s="144" t="s">
        <v>177</v>
      </c>
      <c r="AU434" s="144" t="s">
        <v>84</v>
      </c>
      <c r="AV434" s="12" t="s">
        <v>84</v>
      </c>
      <c r="AW434" s="12" t="s">
        <v>33</v>
      </c>
      <c r="AX434" s="12" t="s">
        <v>75</v>
      </c>
      <c r="AY434" s="144" t="s">
        <v>166</v>
      </c>
    </row>
    <row r="435" spans="2:65" s="12" customFormat="1">
      <c r="B435" s="142"/>
      <c r="D435" s="143" t="s">
        <v>177</v>
      </c>
      <c r="E435" s="144" t="s">
        <v>19</v>
      </c>
      <c r="F435" s="145" t="s">
        <v>522</v>
      </c>
      <c r="H435" s="146">
        <v>5</v>
      </c>
      <c r="I435" s="147"/>
      <c r="L435" s="142"/>
      <c r="M435" s="148"/>
      <c r="T435" s="149"/>
      <c r="AT435" s="144" t="s">
        <v>177</v>
      </c>
      <c r="AU435" s="144" t="s">
        <v>84</v>
      </c>
      <c r="AV435" s="12" t="s">
        <v>84</v>
      </c>
      <c r="AW435" s="12" t="s">
        <v>33</v>
      </c>
      <c r="AX435" s="12" t="s">
        <v>75</v>
      </c>
      <c r="AY435" s="144" t="s">
        <v>166</v>
      </c>
    </row>
    <row r="436" spans="2:65" s="12" customFormat="1">
      <c r="B436" s="142"/>
      <c r="D436" s="143" t="s">
        <v>177</v>
      </c>
      <c r="E436" s="144" t="s">
        <v>19</v>
      </c>
      <c r="F436" s="145" t="s">
        <v>523</v>
      </c>
      <c r="H436" s="146">
        <v>7</v>
      </c>
      <c r="I436" s="147"/>
      <c r="L436" s="142"/>
      <c r="M436" s="148"/>
      <c r="T436" s="149"/>
      <c r="AT436" s="144" t="s">
        <v>177</v>
      </c>
      <c r="AU436" s="144" t="s">
        <v>84</v>
      </c>
      <c r="AV436" s="12" t="s">
        <v>84</v>
      </c>
      <c r="AW436" s="12" t="s">
        <v>33</v>
      </c>
      <c r="AX436" s="12" t="s">
        <v>75</v>
      </c>
      <c r="AY436" s="144" t="s">
        <v>166</v>
      </c>
    </row>
    <row r="437" spans="2:65" s="12" customFormat="1">
      <c r="B437" s="142"/>
      <c r="D437" s="143" t="s">
        <v>177</v>
      </c>
      <c r="E437" s="144" t="s">
        <v>19</v>
      </c>
      <c r="F437" s="145" t="s">
        <v>524</v>
      </c>
      <c r="H437" s="146">
        <v>4</v>
      </c>
      <c r="I437" s="147"/>
      <c r="L437" s="142"/>
      <c r="M437" s="148"/>
      <c r="T437" s="149"/>
      <c r="AT437" s="144" t="s">
        <v>177</v>
      </c>
      <c r="AU437" s="144" t="s">
        <v>84</v>
      </c>
      <c r="AV437" s="12" t="s">
        <v>84</v>
      </c>
      <c r="AW437" s="12" t="s">
        <v>33</v>
      </c>
      <c r="AX437" s="12" t="s">
        <v>75</v>
      </c>
      <c r="AY437" s="144" t="s">
        <v>166</v>
      </c>
    </row>
    <row r="438" spans="2:65" s="12" customFormat="1">
      <c r="B438" s="142"/>
      <c r="D438" s="143" t="s">
        <v>177</v>
      </c>
      <c r="E438" s="144" t="s">
        <v>19</v>
      </c>
      <c r="F438" s="145" t="s">
        <v>525</v>
      </c>
      <c r="H438" s="146">
        <v>7.9</v>
      </c>
      <c r="I438" s="147"/>
      <c r="L438" s="142"/>
      <c r="M438" s="148"/>
      <c r="T438" s="149"/>
      <c r="AT438" s="144" t="s">
        <v>177</v>
      </c>
      <c r="AU438" s="144" t="s">
        <v>84</v>
      </c>
      <c r="AV438" s="12" t="s">
        <v>84</v>
      </c>
      <c r="AW438" s="12" t="s">
        <v>33</v>
      </c>
      <c r="AX438" s="12" t="s">
        <v>75</v>
      </c>
      <c r="AY438" s="144" t="s">
        <v>166</v>
      </c>
    </row>
    <row r="439" spans="2:65" s="12" customFormat="1">
      <c r="B439" s="142"/>
      <c r="D439" s="143" t="s">
        <v>177</v>
      </c>
      <c r="E439" s="144" t="s">
        <v>19</v>
      </c>
      <c r="F439" s="145" t="s">
        <v>526</v>
      </c>
      <c r="H439" s="146">
        <v>7.1</v>
      </c>
      <c r="I439" s="147"/>
      <c r="L439" s="142"/>
      <c r="M439" s="148"/>
      <c r="T439" s="149"/>
      <c r="AT439" s="144" t="s">
        <v>177</v>
      </c>
      <c r="AU439" s="144" t="s">
        <v>84</v>
      </c>
      <c r="AV439" s="12" t="s">
        <v>84</v>
      </c>
      <c r="AW439" s="12" t="s">
        <v>33</v>
      </c>
      <c r="AX439" s="12" t="s">
        <v>75</v>
      </c>
      <c r="AY439" s="144" t="s">
        <v>166</v>
      </c>
    </row>
    <row r="440" spans="2:65" s="13" customFormat="1">
      <c r="B440" s="150"/>
      <c r="D440" s="143" t="s">
        <v>177</v>
      </c>
      <c r="E440" s="151" t="s">
        <v>19</v>
      </c>
      <c r="F440" s="152" t="s">
        <v>179</v>
      </c>
      <c r="H440" s="153">
        <v>40.6</v>
      </c>
      <c r="I440" s="154"/>
      <c r="L440" s="150"/>
      <c r="M440" s="155"/>
      <c r="T440" s="156"/>
      <c r="AT440" s="151" t="s">
        <v>177</v>
      </c>
      <c r="AU440" s="151" t="s">
        <v>84</v>
      </c>
      <c r="AV440" s="13" t="s">
        <v>89</v>
      </c>
      <c r="AW440" s="13" t="s">
        <v>33</v>
      </c>
      <c r="AX440" s="13" t="s">
        <v>75</v>
      </c>
      <c r="AY440" s="151" t="s">
        <v>166</v>
      </c>
    </row>
    <row r="441" spans="2:65" s="14" customFormat="1">
      <c r="B441" s="157"/>
      <c r="D441" s="143" t="s">
        <v>177</v>
      </c>
      <c r="E441" s="158" t="s">
        <v>19</v>
      </c>
      <c r="F441" s="159" t="s">
        <v>180</v>
      </c>
      <c r="H441" s="160">
        <v>40.6</v>
      </c>
      <c r="I441" s="161"/>
      <c r="L441" s="157"/>
      <c r="M441" s="162"/>
      <c r="T441" s="163"/>
      <c r="AT441" s="158" t="s">
        <v>177</v>
      </c>
      <c r="AU441" s="158" t="s">
        <v>84</v>
      </c>
      <c r="AV441" s="14" t="s">
        <v>173</v>
      </c>
      <c r="AW441" s="14" t="s">
        <v>33</v>
      </c>
      <c r="AX441" s="14" t="s">
        <v>34</v>
      </c>
      <c r="AY441" s="158" t="s">
        <v>166</v>
      </c>
    </row>
    <row r="442" spans="2:65" s="1" customFormat="1" ht="24.15" customHeight="1">
      <c r="B442" s="33"/>
      <c r="C442" s="125" t="s">
        <v>527</v>
      </c>
      <c r="D442" s="125" t="s">
        <v>168</v>
      </c>
      <c r="E442" s="126" t="s">
        <v>528</v>
      </c>
      <c r="F442" s="127" t="s">
        <v>529</v>
      </c>
      <c r="G442" s="128" t="s">
        <v>530</v>
      </c>
      <c r="H442" s="180"/>
      <c r="I442" s="130"/>
      <c r="J442" s="131">
        <f>ROUND(I442*H442,2)</f>
        <v>0</v>
      </c>
      <c r="K442" s="127" t="s">
        <v>172</v>
      </c>
      <c r="L442" s="33"/>
      <c r="M442" s="132" t="s">
        <v>19</v>
      </c>
      <c r="N442" s="133" t="s">
        <v>46</v>
      </c>
      <c r="P442" s="134">
        <f>O442*H442</f>
        <v>0</v>
      </c>
      <c r="Q442" s="134">
        <v>0</v>
      </c>
      <c r="R442" s="134">
        <f>Q442*H442</f>
        <v>0</v>
      </c>
      <c r="S442" s="134">
        <v>0</v>
      </c>
      <c r="T442" s="135">
        <f>S442*H442</f>
        <v>0</v>
      </c>
      <c r="AR442" s="136" t="s">
        <v>276</v>
      </c>
      <c r="AT442" s="136" t="s">
        <v>168</v>
      </c>
      <c r="AU442" s="136" t="s">
        <v>84</v>
      </c>
      <c r="AY442" s="18" t="s">
        <v>166</v>
      </c>
      <c r="BE442" s="137">
        <f>IF(N442="základní",J442,0)</f>
        <v>0</v>
      </c>
      <c r="BF442" s="137">
        <f>IF(N442="snížená",J442,0)</f>
        <v>0</v>
      </c>
      <c r="BG442" s="137">
        <f>IF(N442="zákl. přenesená",J442,0)</f>
        <v>0</v>
      </c>
      <c r="BH442" s="137">
        <f>IF(N442="sníž. přenesená",J442,0)</f>
        <v>0</v>
      </c>
      <c r="BI442" s="137">
        <f>IF(N442="nulová",J442,0)</f>
        <v>0</v>
      </c>
      <c r="BJ442" s="18" t="s">
        <v>34</v>
      </c>
      <c r="BK442" s="137">
        <f>ROUND(I442*H442,2)</f>
        <v>0</v>
      </c>
      <c r="BL442" s="18" t="s">
        <v>276</v>
      </c>
      <c r="BM442" s="136" t="s">
        <v>531</v>
      </c>
    </row>
    <row r="443" spans="2:65" s="1" customFormat="1">
      <c r="B443" s="33"/>
      <c r="D443" s="138" t="s">
        <v>175</v>
      </c>
      <c r="F443" s="139" t="s">
        <v>532</v>
      </c>
      <c r="I443" s="140"/>
      <c r="L443" s="33"/>
      <c r="M443" s="141"/>
      <c r="T443" s="54"/>
      <c r="AT443" s="18" t="s">
        <v>175</v>
      </c>
      <c r="AU443" s="18" t="s">
        <v>84</v>
      </c>
    </row>
    <row r="444" spans="2:65" s="11" customFormat="1" ht="22.95" customHeight="1">
      <c r="B444" s="113"/>
      <c r="D444" s="114" t="s">
        <v>74</v>
      </c>
      <c r="E444" s="123" t="s">
        <v>533</v>
      </c>
      <c r="F444" s="123" t="s">
        <v>534</v>
      </c>
      <c r="I444" s="116"/>
      <c r="J444" s="124">
        <f>BK444</f>
        <v>0</v>
      </c>
      <c r="L444" s="113"/>
      <c r="M444" s="118"/>
      <c r="P444" s="119">
        <f>SUM(P445:P534)</f>
        <v>0</v>
      </c>
      <c r="R444" s="119">
        <f>SUM(R445:R534)</f>
        <v>0.13524</v>
      </c>
      <c r="T444" s="120">
        <f>SUM(T445:T534)</f>
        <v>0</v>
      </c>
      <c r="AR444" s="114" t="s">
        <v>84</v>
      </c>
      <c r="AT444" s="121" t="s">
        <v>74</v>
      </c>
      <c r="AU444" s="121" t="s">
        <v>34</v>
      </c>
      <c r="AY444" s="114" t="s">
        <v>166</v>
      </c>
      <c r="BK444" s="122">
        <f>SUM(BK445:BK534)</f>
        <v>0</v>
      </c>
    </row>
    <row r="445" spans="2:65" s="1" customFormat="1" ht="16.5" customHeight="1">
      <c r="B445" s="33"/>
      <c r="C445" s="125" t="s">
        <v>535</v>
      </c>
      <c r="D445" s="125" t="s">
        <v>168</v>
      </c>
      <c r="E445" s="126" t="s">
        <v>536</v>
      </c>
      <c r="F445" s="127" t="s">
        <v>537</v>
      </c>
      <c r="G445" s="128" t="s">
        <v>109</v>
      </c>
      <c r="H445" s="129">
        <v>60</v>
      </c>
      <c r="I445" s="130"/>
      <c r="J445" s="131">
        <f>ROUND(I445*H445,2)</f>
        <v>0</v>
      </c>
      <c r="K445" s="127" t="s">
        <v>172</v>
      </c>
      <c r="L445" s="33"/>
      <c r="M445" s="132" t="s">
        <v>19</v>
      </c>
      <c r="N445" s="133" t="s">
        <v>46</v>
      </c>
      <c r="P445" s="134">
        <f>O445*H445</f>
        <v>0</v>
      </c>
      <c r="Q445" s="134">
        <v>4.6000000000000001E-4</v>
      </c>
      <c r="R445" s="134">
        <f>Q445*H445</f>
        <v>2.76E-2</v>
      </c>
      <c r="S445" s="134">
        <v>0</v>
      </c>
      <c r="T445" s="135">
        <f>S445*H445</f>
        <v>0</v>
      </c>
      <c r="AR445" s="136" t="s">
        <v>276</v>
      </c>
      <c r="AT445" s="136" t="s">
        <v>168</v>
      </c>
      <c r="AU445" s="136" t="s">
        <v>84</v>
      </c>
      <c r="AY445" s="18" t="s">
        <v>166</v>
      </c>
      <c r="BE445" s="137">
        <f>IF(N445="základní",J445,0)</f>
        <v>0</v>
      </c>
      <c r="BF445" s="137">
        <f>IF(N445="snížená",J445,0)</f>
        <v>0</v>
      </c>
      <c r="BG445" s="137">
        <f>IF(N445="zákl. přenesená",J445,0)</f>
        <v>0</v>
      </c>
      <c r="BH445" s="137">
        <f>IF(N445="sníž. přenesená",J445,0)</f>
        <v>0</v>
      </c>
      <c r="BI445" s="137">
        <f>IF(N445="nulová",J445,0)</f>
        <v>0</v>
      </c>
      <c r="BJ445" s="18" t="s">
        <v>34</v>
      </c>
      <c r="BK445" s="137">
        <f>ROUND(I445*H445,2)</f>
        <v>0</v>
      </c>
      <c r="BL445" s="18" t="s">
        <v>276</v>
      </c>
      <c r="BM445" s="136" t="s">
        <v>538</v>
      </c>
    </row>
    <row r="446" spans="2:65" s="1" customFormat="1">
      <c r="B446" s="33"/>
      <c r="D446" s="138" t="s">
        <v>175</v>
      </c>
      <c r="F446" s="139" t="s">
        <v>539</v>
      </c>
      <c r="I446" s="140"/>
      <c r="L446" s="33"/>
      <c r="M446" s="141"/>
      <c r="T446" s="54"/>
      <c r="AT446" s="18" t="s">
        <v>175</v>
      </c>
      <c r="AU446" s="18" t="s">
        <v>84</v>
      </c>
    </row>
    <row r="447" spans="2:65" s="15" customFormat="1">
      <c r="B447" s="164"/>
      <c r="D447" s="143" t="s">
        <v>177</v>
      </c>
      <c r="E447" s="165" t="s">
        <v>19</v>
      </c>
      <c r="F447" s="166" t="s">
        <v>540</v>
      </c>
      <c r="H447" s="165" t="s">
        <v>19</v>
      </c>
      <c r="I447" s="167"/>
      <c r="L447" s="164"/>
      <c r="M447" s="168"/>
      <c r="T447" s="169"/>
      <c r="AT447" s="165" t="s">
        <v>177</v>
      </c>
      <c r="AU447" s="165" t="s">
        <v>84</v>
      </c>
      <c r="AV447" s="15" t="s">
        <v>34</v>
      </c>
      <c r="AW447" s="15" t="s">
        <v>33</v>
      </c>
      <c r="AX447" s="15" t="s">
        <v>75</v>
      </c>
      <c r="AY447" s="165" t="s">
        <v>166</v>
      </c>
    </row>
    <row r="448" spans="2:65" s="12" customFormat="1">
      <c r="B448" s="142"/>
      <c r="D448" s="143" t="s">
        <v>177</v>
      </c>
      <c r="E448" s="144" t="s">
        <v>19</v>
      </c>
      <c r="F448" s="145" t="s">
        <v>541</v>
      </c>
      <c r="H448" s="146">
        <v>60</v>
      </c>
      <c r="I448" s="147"/>
      <c r="L448" s="142"/>
      <c r="M448" s="148"/>
      <c r="T448" s="149"/>
      <c r="AT448" s="144" t="s">
        <v>177</v>
      </c>
      <c r="AU448" s="144" t="s">
        <v>84</v>
      </c>
      <c r="AV448" s="12" t="s">
        <v>84</v>
      </c>
      <c r="AW448" s="12" t="s">
        <v>33</v>
      </c>
      <c r="AX448" s="12" t="s">
        <v>75</v>
      </c>
      <c r="AY448" s="144" t="s">
        <v>166</v>
      </c>
    </row>
    <row r="449" spans="2:65" s="13" customFormat="1">
      <c r="B449" s="150"/>
      <c r="D449" s="143" t="s">
        <v>177</v>
      </c>
      <c r="E449" s="151" t="s">
        <v>19</v>
      </c>
      <c r="F449" s="152" t="s">
        <v>179</v>
      </c>
      <c r="H449" s="153">
        <v>60</v>
      </c>
      <c r="I449" s="154"/>
      <c r="L449" s="150"/>
      <c r="M449" s="155"/>
      <c r="T449" s="156"/>
      <c r="AT449" s="151" t="s">
        <v>177</v>
      </c>
      <c r="AU449" s="151" t="s">
        <v>84</v>
      </c>
      <c r="AV449" s="13" t="s">
        <v>89</v>
      </c>
      <c r="AW449" s="13" t="s">
        <v>33</v>
      </c>
      <c r="AX449" s="13" t="s">
        <v>75</v>
      </c>
      <c r="AY449" s="151" t="s">
        <v>166</v>
      </c>
    </row>
    <row r="450" spans="2:65" s="14" customFormat="1">
      <c r="B450" s="157"/>
      <c r="D450" s="143" t="s">
        <v>177</v>
      </c>
      <c r="E450" s="158" t="s">
        <v>19</v>
      </c>
      <c r="F450" s="159" t="s">
        <v>180</v>
      </c>
      <c r="H450" s="160">
        <v>60</v>
      </c>
      <c r="I450" s="161"/>
      <c r="L450" s="157"/>
      <c r="M450" s="162"/>
      <c r="T450" s="163"/>
      <c r="AT450" s="158" t="s">
        <v>177</v>
      </c>
      <c r="AU450" s="158" t="s">
        <v>84</v>
      </c>
      <c r="AV450" s="14" t="s">
        <v>173</v>
      </c>
      <c r="AW450" s="14" t="s">
        <v>33</v>
      </c>
      <c r="AX450" s="14" t="s">
        <v>34</v>
      </c>
      <c r="AY450" s="158" t="s">
        <v>166</v>
      </c>
    </row>
    <row r="451" spans="2:65" s="1" customFormat="1" ht="21.75" customHeight="1">
      <c r="B451" s="33"/>
      <c r="C451" s="125" t="s">
        <v>542</v>
      </c>
      <c r="D451" s="125" t="s">
        <v>168</v>
      </c>
      <c r="E451" s="126" t="s">
        <v>543</v>
      </c>
      <c r="F451" s="127" t="s">
        <v>544</v>
      </c>
      <c r="G451" s="128" t="s">
        <v>109</v>
      </c>
      <c r="H451" s="129">
        <v>27</v>
      </c>
      <c r="I451" s="130"/>
      <c r="J451" s="131">
        <f>ROUND(I451*H451,2)</f>
        <v>0</v>
      </c>
      <c r="K451" s="127" t="s">
        <v>172</v>
      </c>
      <c r="L451" s="33"/>
      <c r="M451" s="132" t="s">
        <v>19</v>
      </c>
      <c r="N451" s="133" t="s">
        <v>46</v>
      </c>
      <c r="P451" s="134">
        <f>O451*H451</f>
        <v>0</v>
      </c>
      <c r="Q451" s="134">
        <v>5.2999999999999998E-4</v>
      </c>
      <c r="R451" s="134">
        <f>Q451*H451</f>
        <v>1.431E-2</v>
      </c>
      <c r="S451" s="134">
        <v>0</v>
      </c>
      <c r="T451" s="135">
        <f>S451*H451</f>
        <v>0</v>
      </c>
      <c r="AR451" s="136" t="s">
        <v>276</v>
      </c>
      <c r="AT451" s="136" t="s">
        <v>168</v>
      </c>
      <c r="AU451" s="136" t="s">
        <v>84</v>
      </c>
      <c r="AY451" s="18" t="s">
        <v>166</v>
      </c>
      <c r="BE451" s="137">
        <f>IF(N451="základní",J451,0)</f>
        <v>0</v>
      </c>
      <c r="BF451" s="137">
        <f>IF(N451="snížená",J451,0)</f>
        <v>0</v>
      </c>
      <c r="BG451" s="137">
        <f>IF(N451="zákl. přenesená",J451,0)</f>
        <v>0</v>
      </c>
      <c r="BH451" s="137">
        <f>IF(N451="sníž. přenesená",J451,0)</f>
        <v>0</v>
      </c>
      <c r="BI451" s="137">
        <f>IF(N451="nulová",J451,0)</f>
        <v>0</v>
      </c>
      <c r="BJ451" s="18" t="s">
        <v>34</v>
      </c>
      <c r="BK451" s="137">
        <f>ROUND(I451*H451,2)</f>
        <v>0</v>
      </c>
      <c r="BL451" s="18" t="s">
        <v>276</v>
      </c>
      <c r="BM451" s="136" t="s">
        <v>545</v>
      </c>
    </row>
    <row r="452" spans="2:65" s="1" customFormat="1">
      <c r="B452" s="33"/>
      <c r="D452" s="138" t="s">
        <v>175</v>
      </c>
      <c r="F452" s="139" t="s">
        <v>546</v>
      </c>
      <c r="I452" s="140"/>
      <c r="L452" s="33"/>
      <c r="M452" s="141"/>
      <c r="T452" s="54"/>
      <c r="AT452" s="18" t="s">
        <v>175</v>
      </c>
      <c r="AU452" s="18" t="s">
        <v>84</v>
      </c>
    </row>
    <row r="453" spans="2:65" s="15" customFormat="1">
      <c r="B453" s="164"/>
      <c r="D453" s="143" t="s">
        <v>177</v>
      </c>
      <c r="E453" s="165" t="s">
        <v>19</v>
      </c>
      <c r="F453" s="166" t="s">
        <v>476</v>
      </c>
      <c r="H453" s="165" t="s">
        <v>19</v>
      </c>
      <c r="I453" s="167"/>
      <c r="L453" s="164"/>
      <c r="M453" s="168"/>
      <c r="T453" s="169"/>
      <c r="AT453" s="165" t="s">
        <v>177</v>
      </c>
      <c r="AU453" s="165" t="s">
        <v>84</v>
      </c>
      <c r="AV453" s="15" t="s">
        <v>34</v>
      </c>
      <c r="AW453" s="15" t="s">
        <v>33</v>
      </c>
      <c r="AX453" s="15" t="s">
        <v>75</v>
      </c>
      <c r="AY453" s="165" t="s">
        <v>166</v>
      </c>
    </row>
    <row r="454" spans="2:65" s="12" customFormat="1">
      <c r="B454" s="142"/>
      <c r="D454" s="143" t="s">
        <v>177</v>
      </c>
      <c r="E454" s="144" t="s">
        <v>19</v>
      </c>
      <c r="F454" s="145" t="s">
        <v>352</v>
      </c>
      <c r="H454" s="146">
        <v>27</v>
      </c>
      <c r="I454" s="147"/>
      <c r="L454" s="142"/>
      <c r="M454" s="148"/>
      <c r="T454" s="149"/>
      <c r="AT454" s="144" t="s">
        <v>177</v>
      </c>
      <c r="AU454" s="144" t="s">
        <v>84</v>
      </c>
      <c r="AV454" s="12" t="s">
        <v>84</v>
      </c>
      <c r="AW454" s="12" t="s">
        <v>33</v>
      </c>
      <c r="AX454" s="12" t="s">
        <v>75</v>
      </c>
      <c r="AY454" s="144" t="s">
        <v>166</v>
      </c>
    </row>
    <row r="455" spans="2:65" s="13" customFormat="1">
      <c r="B455" s="150"/>
      <c r="D455" s="143" t="s">
        <v>177</v>
      </c>
      <c r="E455" s="151" t="s">
        <v>19</v>
      </c>
      <c r="F455" s="152" t="s">
        <v>179</v>
      </c>
      <c r="H455" s="153">
        <v>27</v>
      </c>
      <c r="I455" s="154"/>
      <c r="L455" s="150"/>
      <c r="M455" s="155"/>
      <c r="T455" s="156"/>
      <c r="AT455" s="151" t="s">
        <v>177</v>
      </c>
      <c r="AU455" s="151" t="s">
        <v>84</v>
      </c>
      <c r="AV455" s="13" t="s">
        <v>89</v>
      </c>
      <c r="AW455" s="13" t="s">
        <v>33</v>
      </c>
      <c r="AX455" s="13" t="s">
        <v>75</v>
      </c>
      <c r="AY455" s="151" t="s">
        <v>166</v>
      </c>
    </row>
    <row r="456" spans="2:65" s="14" customFormat="1">
      <c r="B456" s="157"/>
      <c r="D456" s="143" t="s">
        <v>177</v>
      </c>
      <c r="E456" s="158" t="s">
        <v>19</v>
      </c>
      <c r="F456" s="159" t="s">
        <v>180</v>
      </c>
      <c r="H456" s="160">
        <v>27</v>
      </c>
      <c r="I456" s="161"/>
      <c r="L456" s="157"/>
      <c r="M456" s="162"/>
      <c r="T456" s="163"/>
      <c r="AT456" s="158" t="s">
        <v>177</v>
      </c>
      <c r="AU456" s="158" t="s">
        <v>84</v>
      </c>
      <c r="AV456" s="14" t="s">
        <v>173</v>
      </c>
      <c r="AW456" s="14" t="s">
        <v>33</v>
      </c>
      <c r="AX456" s="14" t="s">
        <v>34</v>
      </c>
      <c r="AY456" s="158" t="s">
        <v>166</v>
      </c>
    </row>
    <row r="457" spans="2:65" s="1" customFormat="1" ht="21.75" customHeight="1">
      <c r="B457" s="33"/>
      <c r="C457" s="125" t="s">
        <v>547</v>
      </c>
      <c r="D457" s="125" t="s">
        <v>168</v>
      </c>
      <c r="E457" s="126" t="s">
        <v>548</v>
      </c>
      <c r="F457" s="127" t="s">
        <v>549</v>
      </c>
      <c r="G457" s="128" t="s">
        <v>109</v>
      </c>
      <c r="H457" s="129">
        <v>10</v>
      </c>
      <c r="I457" s="130"/>
      <c r="J457" s="131">
        <f>ROUND(I457*H457,2)</f>
        <v>0</v>
      </c>
      <c r="K457" s="127" t="s">
        <v>172</v>
      </c>
      <c r="L457" s="33"/>
      <c r="M457" s="132" t="s">
        <v>19</v>
      </c>
      <c r="N457" s="133" t="s">
        <v>46</v>
      </c>
      <c r="P457" s="134">
        <f>O457*H457</f>
        <v>0</v>
      </c>
      <c r="Q457" s="134">
        <v>8.0999999999999996E-4</v>
      </c>
      <c r="R457" s="134">
        <f>Q457*H457</f>
        <v>8.0999999999999996E-3</v>
      </c>
      <c r="S457" s="134">
        <v>0</v>
      </c>
      <c r="T457" s="135">
        <f>S457*H457</f>
        <v>0</v>
      </c>
      <c r="AR457" s="136" t="s">
        <v>276</v>
      </c>
      <c r="AT457" s="136" t="s">
        <v>168</v>
      </c>
      <c r="AU457" s="136" t="s">
        <v>84</v>
      </c>
      <c r="AY457" s="18" t="s">
        <v>166</v>
      </c>
      <c r="BE457" s="137">
        <f>IF(N457="základní",J457,0)</f>
        <v>0</v>
      </c>
      <c r="BF457" s="137">
        <f>IF(N457="snížená",J457,0)</f>
        <v>0</v>
      </c>
      <c r="BG457" s="137">
        <f>IF(N457="zákl. přenesená",J457,0)</f>
        <v>0</v>
      </c>
      <c r="BH457" s="137">
        <f>IF(N457="sníž. přenesená",J457,0)</f>
        <v>0</v>
      </c>
      <c r="BI457" s="137">
        <f>IF(N457="nulová",J457,0)</f>
        <v>0</v>
      </c>
      <c r="BJ457" s="18" t="s">
        <v>34</v>
      </c>
      <c r="BK457" s="137">
        <f>ROUND(I457*H457,2)</f>
        <v>0</v>
      </c>
      <c r="BL457" s="18" t="s">
        <v>276</v>
      </c>
      <c r="BM457" s="136" t="s">
        <v>550</v>
      </c>
    </row>
    <row r="458" spans="2:65" s="1" customFormat="1">
      <c r="B458" s="33"/>
      <c r="D458" s="138" t="s">
        <v>175</v>
      </c>
      <c r="F458" s="139" t="s">
        <v>551</v>
      </c>
      <c r="I458" s="140"/>
      <c r="L458" s="33"/>
      <c r="M458" s="141"/>
      <c r="T458" s="54"/>
      <c r="AT458" s="18" t="s">
        <v>175</v>
      </c>
      <c r="AU458" s="18" t="s">
        <v>84</v>
      </c>
    </row>
    <row r="459" spans="2:65" s="15" customFormat="1">
      <c r="B459" s="164"/>
      <c r="D459" s="143" t="s">
        <v>177</v>
      </c>
      <c r="E459" s="165" t="s">
        <v>19</v>
      </c>
      <c r="F459" s="166" t="s">
        <v>476</v>
      </c>
      <c r="H459" s="165" t="s">
        <v>19</v>
      </c>
      <c r="I459" s="167"/>
      <c r="L459" s="164"/>
      <c r="M459" s="168"/>
      <c r="T459" s="169"/>
      <c r="AT459" s="165" t="s">
        <v>177</v>
      </c>
      <c r="AU459" s="165" t="s">
        <v>84</v>
      </c>
      <c r="AV459" s="15" t="s">
        <v>34</v>
      </c>
      <c r="AW459" s="15" t="s">
        <v>33</v>
      </c>
      <c r="AX459" s="15" t="s">
        <v>75</v>
      </c>
      <c r="AY459" s="165" t="s">
        <v>166</v>
      </c>
    </row>
    <row r="460" spans="2:65" s="12" customFormat="1">
      <c r="B460" s="142"/>
      <c r="D460" s="143" t="s">
        <v>177</v>
      </c>
      <c r="E460" s="144" t="s">
        <v>19</v>
      </c>
      <c r="F460" s="145" t="s">
        <v>239</v>
      </c>
      <c r="H460" s="146">
        <v>10</v>
      </c>
      <c r="I460" s="147"/>
      <c r="L460" s="142"/>
      <c r="M460" s="148"/>
      <c r="T460" s="149"/>
      <c r="AT460" s="144" t="s">
        <v>177</v>
      </c>
      <c r="AU460" s="144" t="s">
        <v>84</v>
      </c>
      <c r="AV460" s="12" t="s">
        <v>84</v>
      </c>
      <c r="AW460" s="12" t="s">
        <v>33</v>
      </c>
      <c r="AX460" s="12" t="s">
        <v>75</v>
      </c>
      <c r="AY460" s="144" t="s">
        <v>166</v>
      </c>
    </row>
    <row r="461" spans="2:65" s="13" customFormat="1">
      <c r="B461" s="150"/>
      <c r="D461" s="143" t="s">
        <v>177</v>
      </c>
      <c r="E461" s="151" t="s">
        <v>19</v>
      </c>
      <c r="F461" s="152" t="s">
        <v>179</v>
      </c>
      <c r="H461" s="153">
        <v>10</v>
      </c>
      <c r="I461" s="154"/>
      <c r="L461" s="150"/>
      <c r="M461" s="155"/>
      <c r="T461" s="156"/>
      <c r="AT461" s="151" t="s">
        <v>177</v>
      </c>
      <c r="AU461" s="151" t="s">
        <v>84</v>
      </c>
      <c r="AV461" s="13" t="s">
        <v>89</v>
      </c>
      <c r="AW461" s="13" t="s">
        <v>33</v>
      </c>
      <c r="AX461" s="13" t="s">
        <v>75</v>
      </c>
      <c r="AY461" s="151" t="s">
        <v>166</v>
      </c>
    </row>
    <row r="462" spans="2:65" s="14" customFormat="1">
      <c r="B462" s="157"/>
      <c r="D462" s="143" t="s">
        <v>177</v>
      </c>
      <c r="E462" s="158" t="s">
        <v>19</v>
      </c>
      <c r="F462" s="159" t="s">
        <v>180</v>
      </c>
      <c r="H462" s="160">
        <v>10</v>
      </c>
      <c r="I462" s="161"/>
      <c r="L462" s="157"/>
      <c r="M462" s="162"/>
      <c r="T462" s="163"/>
      <c r="AT462" s="158" t="s">
        <v>177</v>
      </c>
      <c r="AU462" s="158" t="s">
        <v>84</v>
      </c>
      <c r="AV462" s="14" t="s">
        <v>173</v>
      </c>
      <c r="AW462" s="14" t="s">
        <v>33</v>
      </c>
      <c r="AX462" s="14" t="s">
        <v>34</v>
      </c>
      <c r="AY462" s="158" t="s">
        <v>166</v>
      </c>
    </row>
    <row r="463" spans="2:65" s="1" customFormat="1" ht="21.75" customHeight="1">
      <c r="B463" s="33"/>
      <c r="C463" s="125" t="s">
        <v>552</v>
      </c>
      <c r="D463" s="125" t="s">
        <v>168</v>
      </c>
      <c r="E463" s="126" t="s">
        <v>553</v>
      </c>
      <c r="F463" s="127" t="s">
        <v>554</v>
      </c>
      <c r="G463" s="128" t="s">
        <v>109</v>
      </c>
      <c r="H463" s="129">
        <v>35</v>
      </c>
      <c r="I463" s="130"/>
      <c r="J463" s="131">
        <f>ROUND(I463*H463,2)</f>
        <v>0</v>
      </c>
      <c r="K463" s="127" t="s">
        <v>172</v>
      </c>
      <c r="L463" s="33"/>
      <c r="M463" s="132" t="s">
        <v>19</v>
      </c>
      <c r="N463" s="133" t="s">
        <v>46</v>
      </c>
      <c r="P463" s="134">
        <f>O463*H463</f>
        <v>0</v>
      </c>
      <c r="Q463" s="134">
        <v>1.1900000000000001E-3</v>
      </c>
      <c r="R463" s="134">
        <f>Q463*H463</f>
        <v>4.1650000000000006E-2</v>
      </c>
      <c r="S463" s="134">
        <v>0</v>
      </c>
      <c r="T463" s="135">
        <f>S463*H463</f>
        <v>0</v>
      </c>
      <c r="AR463" s="136" t="s">
        <v>276</v>
      </c>
      <c r="AT463" s="136" t="s">
        <v>168</v>
      </c>
      <c r="AU463" s="136" t="s">
        <v>84</v>
      </c>
      <c r="AY463" s="18" t="s">
        <v>166</v>
      </c>
      <c r="BE463" s="137">
        <f>IF(N463="základní",J463,0)</f>
        <v>0</v>
      </c>
      <c r="BF463" s="137">
        <f>IF(N463="snížená",J463,0)</f>
        <v>0</v>
      </c>
      <c r="BG463" s="137">
        <f>IF(N463="zákl. přenesená",J463,0)</f>
        <v>0</v>
      </c>
      <c r="BH463" s="137">
        <f>IF(N463="sníž. přenesená",J463,0)</f>
        <v>0</v>
      </c>
      <c r="BI463" s="137">
        <f>IF(N463="nulová",J463,0)</f>
        <v>0</v>
      </c>
      <c r="BJ463" s="18" t="s">
        <v>34</v>
      </c>
      <c r="BK463" s="137">
        <f>ROUND(I463*H463,2)</f>
        <v>0</v>
      </c>
      <c r="BL463" s="18" t="s">
        <v>276</v>
      </c>
      <c r="BM463" s="136" t="s">
        <v>555</v>
      </c>
    </row>
    <row r="464" spans="2:65" s="1" customFormat="1">
      <c r="B464" s="33"/>
      <c r="D464" s="138" t="s">
        <v>175</v>
      </c>
      <c r="F464" s="139" t="s">
        <v>556</v>
      </c>
      <c r="I464" s="140"/>
      <c r="L464" s="33"/>
      <c r="M464" s="141"/>
      <c r="T464" s="54"/>
      <c r="AT464" s="18" t="s">
        <v>175</v>
      </c>
      <c r="AU464" s="18" t="s">
        <v>84</v>
      </c>
    </row>
    <row r="465" spans="2:65" s="15" customFormat="1">
      <c r="B465" s="164"/>
      <c r="D465" s="143" t="s">
        <v>177</v>
      </c>
      <c r="E465" s="165" t="s">
        <v>19</v>
      </c>
      <c r="F465" s="166" t="s">
        <v>476</v>
      </c>
      <c r="H465" s="165" t="s">
        <v>19</v>
      </c>
      <c r="I465" s="167"/>
      <c r="L465" s="164"/>
      <c r="M465" s="168"/>
      <c r="T465" s="169"/>
      <c r="AT465" s="165" t="s">
        <v>177</v>
      </c>
      <c r="AU465" s="165" t="s">
        <v>84</v>
      </c>
      <c r="AV465" s="15" t="s">
        <v>34</v>
      </c>
      <c r="AW465" s="15" t="s">
        <v>33</v>
      </c>
      <c r="AX465" s="15" t="s">
        <v>75</v>
      </c>
      <c r="AY465" s="165" t="s">
        <v>166</v>
      </c>
    </row>
    <row r="466" spans="2:65" s="12" customFormat="1">
      <c r="B466" s="142"/>
      <c r="D466" s="143" t="s">
        <v>177</v>
      </c>
      <c r="E466" s="144" t="s">
        <v>19</v>
      </c>
      <c r="F466" s="145" t="s">
        <v>403</v>
      </c>
      <c r="H466" s="146">
        <v>35</v>
      </c>
      <c r="I466" s="147"/>
      <c r="L466" s="142"/>
      <c r="M466" s="148"/>
      <c r="T466" s="149"/>
      <c r="AT466" s="144" t="s">
        <v>177</v>
      </c>
      <c r="AU466" s="144" t="s">
        <v>84</v>
      </c>
      <c r="AV466" s="12" t="s">
        <v>84</v>
      </c>
      <c r="AW466" s="12" t="s">
        <v>33</v>
      </c>
      <c r="AX466" s="12" t="s">
        <v>75</v>
      </c>
      <c r="AY466" s="144" t="s">
        <v>166</v>
      </c>
    </row>
    <row r="467" spans="2:65" s="13" customFormat="1">
      <c r="B467" s="150"/>
      <c r="D467" s="143" t="s">
        <v>177</v>
      </c>
      <c r="E467" s="151" t="s">
        <v>19</v>
      </c>
      <c r="F467" s="152" t="s">
        <v>179</v>
      </c>
      <c r="H467" s="153">
        <v>35</v>
      </c>
      <c r="I467" s="154"/>
      <c r="L467" s="150"/>
      <c r="M467" s="155"/>
      <c r="T467" s="156"/>
      <c r="AT467" s="151" t="s">
        <v>177</v>
      </c>
      <c r="AU467" s="151" t="s">
        <v>84</v>
      </c>
      <c r="AV467" s="13" t="s">
        <v>89</v>
      </c>
      <c r="AW467" s="13" t="s">
        <v>33</v>
      </c>
      <c r="AX467" s="13" t="s">
        <v>75</v>
      </c>
      <c r="AY467" s="151" t="s">
        <v>166</v>
      </c>
    </row>
    <row r="468" spans="2:65" s="14" customFormat="1">
      <c r="B468" s="157"/>
      <c r="D468" s="143" t="s">
        <v>177</v>
      </c>
      <c r="E468" s="158" t="s">
        <v>19</v>
      </c>
      <c r="F468" s="159" t="s">
        <v>180</v>
      </c>
      <c r="H468" s="160">
        <v>35</v>
      </c>
      <c r="I468" s="161"/>
      <c r="L468" s="157"/>
      <c r="M468" s="162"/>
      <c r="T468" s="163"/>
      <c r="AT468" s="158" t="s">
        <v>177</v>
      </c>
      <c r="AU468" s="158" t="s">
        <v>84</v>
      </c>
      <c r="AV468" s="14" t="s">
        <v>173</v>
      </c>
      <c r="AW468" s="14" t="s">
        <v>33</v>
      </c>
      <c r="AX468" s="14" t="s">
        <v>34</v>
      </c>
      <c r="AY468" s="158" t="s">
        <v>166</v>
      </c>
    </row>
    <row r="469" spans="2:65" s="1" customFormat="1" ht="16.5" customHeight="1">
      <c r="B469" s="33"/>
      <c r="C469" s="125" t="s">
        <v>541</v>
      </c>
      <c r="D469" s="125" t="s">
        <v>168</v>
      </c>
      <c r="E469" s="126" t="s">
        <v>557</v>
      </c>
      <c r="F469" s="127" t="s">
        <v>558</v>
      </c>
      <c r="G469" s="128" t="s">
        <v>104</v>
      </c>
      <c r="H469" s="129">
        <v>1</v>
      </c>
      <c r="I469" s="130"/>
      <c r="J469" s="131">
        <f>ROUND(I469*H469,2)</f>
        <v>0</v>
      </c>
      <c r="K469" s="127" t="s">
        <v>172</v>
      </c>
      <c r="L469" s="33"/>
      <c r="M469" s="132" t="s">
        <v>19</v>
      </c>
      <c r="N469" s="133" t="s">
        <v>46</v>
      </c>
      <c r="P469" s="134">
        <f>O469*H469</f>
        <v>0</v>
      </c>
      <c r="Q469" s="134">
        <v>1.2E-4</v>
      </c>
      <c r="R469" s="134">
        <f>Q469*H469</f>
        <v>1.2E-4</v>
      </c>
      <c r="S469" s="134">
        <v>0</v>
      </c>
      <c r="T469" s="135">
        <f>S469*H469</f>
        <v>0</v>
      </c>
      <c r="AR469" s="136" t="s">
        <v>276</v>
      </c>
      <c r="AT469" s="136" t="s">
        <v>168</v>
      </c>
      <c r="AU469" s="136" t="s">
        <v>84</v>
      </c>
      <c r="AY469" s="18" t="s">
        <v>166</v>
      </c>
      <c r="BE469" s="137">
        <f>IF(N469="základní",J469,0)</f>
        <v>0</v>
      </c>
      <c r="BF469" s="137">
        <f>IF(N469="snížená",J469,0)</f>
        <v>0</v>
      </c>
      <c r="BG469" s="137">
        <f>IF(N469="zákl. přenesená",J469,0)</f>
        <v>0</v>
      </c>
      <c r="BH469" s="137">
        <f>IF(N469="sníž. přenesená",J469,0)</f>
        <v>0</v>
      </c>
      <c r="BI469" s="137">
        <f>IF(N469="nulová",J469,0)</f>
        <v>0</v>
      </c>
      <c r="BJ469" s="18" t="s">
        <v>34</v>
      </c>
      <c r="BK469" s="137">
        <f>ROUND(I469*H469,2)</f>
        <v>0</v>
      </c>
      <c r="BL469" s="18" t="s">
        <v>276</v>
      </c>
      <c r="BM469" s="136" t="s">
        <v>559</v>
      </c>
    </row>
    <row r="470" spans="2:65" s="1" customFormat="1">
      <c r="B470" s="33"/>
      <c r="D470" s="138" t="s">
        <v>175</v>
      </c>
      <c r="F470" s="139" t="s">
        <v>560</v>
      </c>
      <c r="I470" s="140"/>
      <c r="L470" s="33"/>
      <c r="M470" s="141"/>
      <c r="T470" s="54"/>
      <c r="AT470" s="18" t="s">
        <v>175</v>
      </c>
      <c r="AU470" s="18" t="s">
        <v>84</v>
      </c>
    </row>
    <row r="471" spans="2:65" s="15" customFormat="1">
      <c r="B471" s="164"/>
      <c r="D471" s="143" t="s">
        <v>177</v>
      </c>
      <c r="E471" s="165" t="s">
        <v>19</v>
      </c>
      <c r="F471" s="166" t="s">
        <v>476</v>
      </c>
      <c r="H471" s="165" t="s">
        <v>19</v>
      </c>
      <c r="I471" s="167"/>
      <c r="L471" s="164"/>
      <c r="M471" s="168"/>
      <c r="T471" s="169"/>
      <c r="AT471" s="165" t="s">
        <v>177</v>
      </c>
      <c r="AU471" s="165" t="s">
        <v>84</v>
      </c>
      <c r="AV471" s="15" t="s">
        <v>34</v>
      </c>
      <c r="AW471" s="15" t="s">
        <v>33</v>
      </c>
      <c r="AX471" s="15" t="s">
        <v>75</v>
      </c>
      <c r="AY471" s="165" t="s">
        <v>166</v>
      </c>
    </row>
    <row r="472" spans="2:65" s="12" customFormat="1">
      <c r="B472" s="142"/>
      <c r="D472" s="143" t="s">
        <v>177</v>
      </c>
      <c r="E472" s="144" t="s">
        <v>19</v>
      </c>
      <c r="F472" s="145" t="s">
        <v>34</v>
      </c>
      <c r="H472" s="146">
        <v>1</v>
      </c>
      <c r="I472" s="147"/>
      <c r="L472" s="142"/>
      <c r="M472" s="148"/>
      <c r="T472" s="149"/>
      <c r="AT472" s="144" t="s">
        <v>177</v>
      </c>
      <c r="AU472" s="144" t="s">
        <v>84</v>
      </c>
      <c r="AV472" s="12" t="s">
        <v>84</v>
      </c>
      <c r="AW472" s="12" t="s">
        <v>33</v>
      </c>
      <c r="AX472" s="12" t="s">
        <v>75</v>
      </c>
      <c r="AY472" s="144" t="s">
        <v>166</v>
      </c>
    </row>
    <row r="473" spans="2:65" s="13" customFormat="1">
      <c r="B473" s="150"/>
      <c r="D473" s="143" t="s">
        <v>177</v>
      </c>
      <c r="E473" s="151" t="s">
        <v>19</v>
      </c>
      <c r="F473" s="152" t="s">
        <v>179</v>
      </c>
      <c r="H473" s="153">
        <v>1</v>
      </c>
      <c r="I473" s="154"/>
      <c r="L473" s="150"/>
      <c r="M473" s="155"/>
      <c r="T473" s="156"/>
      <c r="AT473" s="151" t="s">
        <v>177</v>
      </c>
      <c r="AU473" s="151" t="s">
        <v>84</v>
      </c>
      <c r="AV473" s="13" t="s">
        <v>89</v>
      </c>
      <c r="AW473" s="13" t="s">
        <v>33</v>
      </c>
      <c r="AX473" s="13" t="s">
        <v>75</v>
      </c>
      <c r="AY473" s="151" t="s">
        <v>166</v>
      </c>
    </row>
    <row r="474" spans="2:65" s="14" customFormat="1">
      <c r="B474" s="157"/>
      <c r="D474" s="143" t="s">
        <v>177</v>
      </c>
      <c r="E474" s="158" t="s">
        <v>19</v>
      </c>
      <c r="F474" s="159" t="s">
        <v>180</v>
      </c>
      <c r="H474" s="160">
        <v>1</v>
      </c>
      <c r="I474" s="161"/>
      <c r="L474" s="157"/>
      <c r="M474" s="162"/>
      <c r="T474" s="163"/>
      <c r="AT474" s="158" t="s">
        <v>177</v>
      </c>
      <c r="AU474" s="158" t="s">
        <v>84</v>
      </c>
      <c r="AV474" s="14" t="s">
        <v>173</v>
      </c>
      <c r="AW474" s="14" t="s">
        <v>33</v>
      </c>
      <c r="AX474" s="14" t="s">
        <v>34</v>
      </c>
      <c r="AY474" s="158" t="s">
        <v>166</v>
      </c>
    </row>
    <row r="475" spans="2:65" s="1" customFormat="1" ht="16.5" customHeight="1">
      <c r="B475" s="33"/>
      <c r="C475" s="125" t="s">
        <v>561</v>
      </c>
      <c r="D475" s="125" t="s">
        <v>168</v>
      </c>
      <c r="E475" s="126" t="s">
        <v>562</v>
      </c>
      <c r="F475" s="127" t="s">
        <v>563</v>
      </c>
      <c r="G475" s="128" t="s">
        <v>104</v>
      </c>
      <c r="H475" s="129">
        <v>2</v>
      </c>
      <c r="I475" s="130"/>
      <c r="J475" s="131">
        <f>ROUND(I475*H475,2)</f>
        <v>0</v>
      </c>
      <c r="K475" s="127" t="s">
        <v>172</v>
      </c>
      <c r="L475" s="33"/>
      <c r="M475" s="132" t="s">
        <v>19</v>
      </c>
      <c r="N475" s="133" t="s">
        <v>46</v>
      </c>
      <c r="P475" s="134">
        <f>O475*H475</f>
        <v>0</v>
      </c>
      <c r="Q475" s="134">
        <v>7.6999999999999996E-4</v>
      </c>
      <c r="R475" s="134">
        <f>Q475*H475</f>
        <v>1.5399999999999999E-3</v>
      </c>
      <c r="S475" s="134">
        <v>0</v>
      </c>
      <c r="T475" s="135">
        <f>S475*H475</f>
        <v>0</v>
      </c>
      <c r="AR475" s="136" t="s">
        <v>276</v>
      </c>
      <c r="AT475" s="136" t="s">
        <v>168</v>
      </c>
      <c r="AU475" s="136" t="s">
        <v>84</v>
      </c>
      <c r="AY475" s="18" t="s">
        <v>166</v>
      </c>
      <c r="BE475" s="137">
        <f>IF(N475="základní",J475,0)</f>
        <v>0</v>
      </c>
      <c r="BF475" s="137">
        <f>IF(N475="snížená",J475,0)</f>
        <v>0</v>
      </c>
      <c r="BG475" s="137">
        <f>IF(N475="zákl. přenesená",J475,0)</f>
        <v>0</v>
      </c>
      <c r="BH475" s="137">
        <f>IF(N475="sníž. přenesená",J475,0)</f>
        <v>0</v>
      </c>
      <c r="BI475" s="137">
        <f>IF(N475="nulová",J475,0)</f>
        <v>0</v>
      </c>
      <c r="BJ475" s="18" t="s">
        <v>34</v>
      </c>
      <c r="BK475" s="137">
        <f>ROUND(I475*H475,2)</f>
        <v>0</v>
      </c>
      <c r="BL475" s="18" t="s">
        <v>276</v>
      </c>
      <c r="BM475" s="136" t="s">
        <v>564</v>
      </c>
    </row>
    <row r="476" spans="2:65" s="1" customFormat="1">
      <c r="B476" s="33"/>
      <c r="D476" s="138" t="s">
        <v>175</v>
      </c>
      <c r="F476" s="139" t="s">
        <v>565</v>
      </c>
      <c r="I476" s="140"/>
      <c r="L476" s="33"/>
      <c r="M476" s="141"/>
      <c r="T476" s="54"/>
      <c r="AT476" s="18" t="s">
        <v>175</v>
      </c>
      <c r="AU476" s="18" t="s">
        <v>84</v>
      </c>
    </row>
    <row r="477" spans="2:65" s="15" customFormat="1">
      <c r="B477" s="164"/>
      <c r="D477" s="143" t="s">
        <v>177</v>
      </c>
      <c r="E477" s="165" t="s">
        <v>19</v>
      </c>
      <c r="F477" s="166" t="s">
        <v>476</v>
      </c>
      <c r="H477" s="165" t="s">
        <v>19</v>
      </c>
      <c r="I477" s="167"/>
      <c r="L477" s="164"/>
      <c r="M477" s="168"/>
      <c r="T477" s="169"/>
      <c r="AT477" s="165" t="s">
        <v>177</v>
      </c>
      <c r="AU477" s="165" t="s">
        <v>84</v>
      </c>
      <c r="AV477" s="15" t="s">
        <v>34</v>
      </c>
      <c r="AW477" s="15" t="s">
        <v>33</v>
      </c>
      <c r="AX477" s="15" t="s">
        <v>75</v>
      </c>
      <c r="AY477" s="165" t="s">
        <v>166</v>
      </c>
    </row>
    <row r="478" spans="2:65" s="12" customFormat="1">
      <c r="B478" s="142"/>
      <c r="D478" s="143" t="s">
        <v>177</v>
      </c>
      <c r="E478" s="144" t="s">
        <v>19</v>
      </c>
      <c r="F478" s="145" t="s">
        <v>84</v>
      </c>
      <c r="H478" s="146">
        <v>2</v>
      </c>
      <c r="I478" s="147"/>
      <c r="L478" s="142"/>
      <c r="M478" s="148"/>
      <c r="T478" s="149"/>
      <c r="AT478" s="144" t="s">
        <v>177</v>
      </c>
      <c r="AU478" s="144" t="s">
        <v>84</v>
      </c>
      <c r="AV478" s="12" t="s">
        <v>84</v>
      </c>
      <c r="AW478" s="12" t="s">
        <v>33</v>
      </c>
      <c r="AX478" s="12" t="s">
        <v>75</v>
      </c>
      <c r="AY478" s="144" t="s">
        <v>166</v>
      </c>
    </row>
    <row r="479" spans="2:65" s="13" customFormat="1">
      <c r="B479" s="150"/>
      <c r="D479" s="143" t="s">
        <v>177</v>
      </c>
      <c r="E479" s="151" t="s">
        <v>19</v>
      </c>
      <c r="F479" s="152" t="s">
        <v>179</v>
      </c>
      <c r="H479" s="153">
        <v>2</v>
      </c>
      <c r="I479" s="154"/>
      <c r="L479" s="150"/>
      <c r="M479" s="155"/>
      <c r="T479" s="156"/>
      <c r="AT479" s="151" t="s">
        <v>177</v>
      </c>
      <c r="AU479" s="151" t="s">
        <v>84</v>
      </c>
      <c r="AV479" s="13" t="s">
        <v>89</v>
      </c>
      <c r="AW479" s="13" t="s">
        <v>33</v>
      </c>
      <c r="AX479" s="13" t="s">
        <v>75</v>
      </c>
      <c r="AY479" s="151" t="s">
        <v>166</v>
      </c>
    </row>
    <row r="480" spans="2:65" s="14" customFormat="1">
      <c r="B480" s="157"/>
      <c r="D480" s="143" t="s">
        <v>177</v>
      </c>
      <c r="E480" s="158" t="s">
        <v>19</v>
      </c>
      <c r="F480" s="159" t="s">
        <v>180</v>
      </c>
      <c r="H480" s="160">
        <v>2</v>
      </c>
      <c r="I480" s="161"/>
      <c r="L480" s="157"/>
      <c r="M480" s="162"/>
      <c r="T480" s="163"/>
      <c r="AT480" s="158" t="s">
        <v>177</v>
      </c>
      <c r="AU480" s="158" t="s">
        <v>84</v>
      </c>
      <c r="AV480" s="14" t="s">
        <v>173</v>
      </c>
      <c r="AW480" s="14" t="s">
        <v>33</v>
      </c>
      <c r="AX480" s="14" t="s">
        <v>34</v>
      </c>
      <c r="AY480" s="158" t="s">
        <v>166</v>
      </c>
    </row>
    <row r="481" spans="2:65" s="1" customFormat="1" ht="21.75" customHeight="1">
      <c r="B481" s="33"/>
      <c r="C481" s="125" t="s">
        <v>566</v>
      </c>
      <c r="D481" s="125" t="s">
        <v>168</v>
      </c>
      <c r="E481" s="126" t="s">
        <v>567</v>
      </c>
      <c r="F481" s="127" t="s">
        <v>568</v>
      </c>
      <c r="G481" s="128" t="s">
        <v>104</v>
      </c>
      <c r="H481" s="129">
        <v>1</v>
      </c>
      <c r="I481" s="130"/>
      <c r="J481" s="131">
        <f>ROUND(I481*H481,2)</f>
        <v>0</v>
      </c>
      <c r="K481" s="127" t="s">
        <v>172</v>
      </c>
      <c r="L481" s="33"/>
      <c r="M481" s="132" t="s">
        <v>19</v>
      </c>
      <c r="N481" s="133" t="s">
        <v>46</v>
      </c>
      <c r="P481" s="134">
        <f>O481*H481</f>
        <v>0</v>
      </c>
      <c r="Q481" s="134">
        <v>1.99E-3</v>
      </c>
      <c r="R481" s="134">
        <f>Q481*H481</f>
        <v>1.99E-3</v>
      </c>
      <c r="S481" s="134">
        <v>0</v>
      </c>
      <c r="T481" s="135">
        <f>S481*H481</f>
        <v>0</v>
      </c>
      <c r="AR481" s="136" t="s">
        <v>276</v>
      </c>
      <c r="AT481" s="136" t="s">
        <v>168</v>
      </c>
      <c r="AU481" s="136" t="s">
        <v>84</v>
      </c>
      <c r="AY481" s="18" t="s">
        <v>166</v>
      </c>
      <c r="BE481" s="137">
        <f>IF(N481="základní",J481,0)</f>
        <v>0</v>
      </c>
      <c r="BF481" s="137">
        <f>IF(N481="snížená",J481,0)</f>
        <v>0</v>
      </c>
      <c r="BG481" s="137">
        <f>IF(N481="zákl. přenesená",J481,0)</f>
        <v>0</v>
      </c>
      <c r="BH481" s="137">
        <f>IF(N481="sníž. přenesená",J481,0)</f>
        <v>0</v>
      </c>
      <c r="BI481" s="137">
        <f>IF(N481="nulová",J481,0)</f>
        <v>0</v>
      </c>
      <c r="BJ481" s="18" t="s">
        <v>34</v>
      </c>
      <c r="BK481" s="137">
        <f>ROUND(I481*H481,2)</f>
        <v>0</v>
      </c>
      <c r="BL481" s="18" t="s">
        <v>276</v>
      </c>
      <c r="BM481" s="136" t="s">
        <v>569</v>
      </c>
    </row>
    <row r="482" spans="2:65" s="1" customFormat="1">
      <c r="B482" s="33"/>
      <c r="D482" s="138" t="s">
        <v>175</v>
      </c>
      <c r="F482" s="139" t="s">
        <v>570</v>
      </c>
      <c r="I482" s="140"/>
      <c r="L482" s="33"/>
      <c r="M482" s="141"/>
      <c r="T482" s="54"/>
      <c r="AT482" s="18" t="s">
        <v>175</v>
      </c>
      <c r="AU482" s="18" t="s">
        <v>84</v>
      </c>
    </row>
    <row r="483" spans="2:65" s="15" customFormat="1">
      <c r="B483" s="164"/>
      <c r="D483" s="143" t="s">
        <v>177</v>
      </c>
      <c r="E483" s="165" t="s">
        <v>19</v>
      </c>
      <c r="F483" s="166" t="s">
        <v>476</v>
      </c>
      <c r="H483" s="165" t="s">
        <v>19</v>
      </c>
      <c r="I483" s="167"/>
      <c r="L483" s="164"/>
      <c r="M483" s="168"/>
      <c r="T483" s="169"/>
      <c r="AT483" s="165" t="s">
        <v>177</v>
      </c>
      <c r="AU483" s="165" t="s">
        <v>84</v>
      </c>
      <c r="AV483" s="15" t="s">
        <v>34</v>
      </c>
      <c r="AW483" s="15" t="s">
        <v>33</v>
      </c>
      <c r="AX483" s="15" t="s">
        <v>75</v>
      </c>
      <c r="AY483" s="165" t="s">
        <v>166</v>
      </c>
    </row>
    <row r="484" spans="2:65" s="12" customFormat="1">
      <c r="B484" s="142"/>
      <c r="D484" s="143" t="s">
        <v>177</v>
      </c>
      <c r="E484" s="144" t="s">
        <v>19</v>
      </c>
      <c r="F484" s="145" t="s">
        <v>34</v>
      </c>
      <c r="H484" s="146">
        <v>1</v>
      </c>
      <c r="I484" s="147"/>
      <c r="L484" s="142"/>
      <c r="M484" s="148"/>
      <c r="T484" s="149"/>
      <c r="AT484" s="144" t="s">
        <v>177</v>
      </c>
      <c r="AU484" s="144" t="s">
        <v>84</v>
      </c>
      <c r="AV484" s="12" t="s">
        <v>84</v>
      </c>
      <c r="AW484" s="12" t="s">
        <v>33</v>
      </c>
      <c r="AX484" s="12" t="s">
        <v>75</v>
      </c>
      <c r="AY484" s="144" t="s">
        <v>166</v>
      </c>
    </row>
    <row r="485" spans="2:65" s="13" customFormat="1">
      <c r="B485" s="150"/>
      <c r="D485" s="143" t="s">
        <v>177</v>
      </c>
      <c r="E485" s="151" t="s">
        <v>19</v>
      </c>
      <c r="F485" s="152" t="s">
        <v>179</v>
      </c>
      <c r="H485" s="153">
        <v>1</v>
      </c>
      <c r="I485" s="154"/>
      <c r="L485" s="150"/>
      <c r="M485" s="155"/>
      <c r="T485" s="156"/>
      <c r="AT485" s="151" t="s">
        <v>177</v>
      </c>
      <c r="AU485" s="151" t="s">
        <v>84</v>
      </c>
      <c r="AV485" s="13" t="s">
        <v>89</v>
      </c>
      <c r="AW485" s="13" t="s">
        <v>33</v>
      </c>
      <c r="AX485" s="13" t="s">
        <v>75</v>
      </c>
      <c r="AY485" s="151" t="s">
        <v>166</v>
      </c>
    </row>
    <row r="486" spans="2:65" s="14" customFormat="1">
      <c r="B486" s="157"/>
      <c r="D486" s="143" t="s">
        <v>177</v>
      </c>
      <c r="E486" s="158" t="s">
        <v>19</v>
      </c>
      <c r="F486" s="159" t="s">
        <v>180</v>
      </c>
      <c r="H486" s="160">
        <v>1</v>
      </c>
      <c r="I486" s="161"/>
      <c r="L486" s="157"/>
      <c r="M486" s="162"/>
      <c r="T486" s="163"/>
      <c r="AT486" s="158" t="s">
        <v>177</v>
      </c>
      <c r="AU486" s="158" t="s">
        <v>84</v>
      </c>
      <c r="AV486" s="14" t="s">
        <v>173</v>
      </c>
      <c r="AW486" s="14" t="s">
        <v>33</v>
      </c>
      <c r="AX486" s="14" t="s">
        <v>34</v>
      </c>
      <c r="AY486" s="158" t="s">
        <v>166</v>
      </c>
    </row>
    <row r="487" spans="2:65" s="1" customFormat="1" ht="16.5" customHeight="1">
      <c r="B487" s="33"/>
      <c r="C487" s="125" t="s">
        <v>571</v>
      </c>
      <c r="D487" s="125" t="s">
        <v>168</v>
      </c>
      <c r="E487" s="126" t="s">
        <v>572</v>
      </c>
      <c r="F487" s="127" t="s">
        <v>573</v>
      </c>
      <c r="G487" s="128" t="s">
        <v>104</v>
      </c>
      <c r="H487" s="129">
        <v>2</v>
      </c>
      <c r="I487" s="130"/>
      <c r="J487" s="131">
        <f>ROUND(I487*H487,2)</f>
        <v>0</v>
      </c>
      <c r="K487" s="127" t="s">
        <v>172</v>
      </c>
      <c r="L487" s="33"/>
      <c r="M487" s="132" t="s">
        <v>19</v>
      </c>
      <c r="N487" s="133" t="s">
        <v>46</v>
      </c>
      <c r="P487" s="134">
        <f>O487*H487</f>
        <v>0</v>
      </c>
      <c r="Q487" s="134">
        <v>2.0000000000000001E-4</v>
      </c>
      <c r="R487" s="134">
        <f>Q487*H487</f>
        <v>4.0000000000000002E-4</v>
      </c>
      <c r="S487" s="134">
        <v>0</v>
      </c>
      <c r="T487" s="135">
        <f>S487*H487</f>
        <v>0</v>
      </c>
      <c r="AR487" s="136" t="s">
        <v>276</v>
      </c>
      <c r="AT487" s="136" t="s">
        <v>168</v>
      </c>
      <c r="AU487" s="136" t="s">
        <v>84</v>
      </c>
      <c r="AY487" s="18" t="s">
        <v>166</v>
      </c>
      <c r="BE487" s="137">
        <f>IF(N487="základní",J487,0)</f>
        <v>0</v>
      </c>
      <c r="BF487" s="137">
        <f>IF(N487="snížená",J487,0)</f>
        <v>0</v>
      </c>
      <c r="BG487" s="137">
        <f>IF(N487="zákl. přenesená",J487,0)</f>
        <v>0</v>
      </c>
      <c r="BH487" s="137">
        <f>IF(N487="sníž. přenesená",J487,0)</f>
        <v>0</v>
      </c>
      <c r="BI487" s="137">
        <f>IF(N487="nulová",J487,0)</f>
        <v>0</v>
      </c>
      <c r="BJ487" s="18" t="s">
        <v>34</v>
      </c>
      <c r="BK487" s="137">
        <f>ROUND(I487*H487,2)</f>
        <v>0</v>
      </c>
      <c r="BL487" s="18" t="s">
        <v>276</v>
      </c>
      <c r="BM487" s="136" t="s">
        <v>574</v>
      </c>
    </row>
    <row r="488" spans="2:65" s="1" customFormat="1">
      <c r="B488" s="33"/>
      <c r="D488" s="138" t="s">
        <v>175</v>
      </c>
      <c r="F488" s="139" t="s">
        <v>575</v>
      </c>
      <c r="I488" s="140"/>
      <c r="L488" s="33"/>
      <c r="M488" s="141"/>
      <c r="T488" s="54"/>
      <c r="AT488" s="18" t="s">
        <v>175</v>
      </c>
      <c r="AU488" s="18" t="s">
        <v>84</v>
      </c>
    </row>
    <row r="489" spans="2:65" s="15" customFormat="1">
      <c r="B489" s="164"/>
      <c r="D489" s="143" t="s">
        <v>177</v>
      </c>
      <c r="E489" s="165" t="s">
        <v>19</v>
      </c>
      <c r="F489" s="166" t="s">
        <v>476</v>
      </c>
      <c r="H489" s="165" t="s">
        <v>19</v>
      </c>
      <c r="I489" s="167"/>
      <c r="L489" s="164"/>
      <c r="M489" s="168"/>
      <c r="T489" s="169"/>
      <c r="AT489" s="165" t="s">
        <v>177</v>
      </c>
      <c r="AU489" s="165" t="s">
        <v>84</v>
      </c>
      <c r="AV489" s="15" t="s">
        <v>34</v>
      </c>
      <c r="AW489" s="15" t="s">
        <v>33</v>
      </c>
      <c r="AX489" s="15" t="s">
        <v>75</v>
      </c>
      <c r="AY489" s="165" t="s">
        <v>166</v>
      </c>
    </row>
    <row r="490" spans="2:65" s="12" customFormat="1">
      <c r="B490" s="142"/>
      <c r="D490" s="143" t="s">
        <v>177</v>
      </c>
      <c r="E490" s="144" t="s">
        <v>19</v>
      </c>
      <c r="F490" s="145" t="s">
        <v>84</v>
      </c>
      <c r="H490" s="146">
        <v>2</v>
      </c>
      <c r="I490" s="147"/>
      <c r="L490" s="142"/>
      <c r="M490" s="148"/>
      <c r="T490" s="149"/>
      <c r="AT490" s="144" t="s">
        <v>177</v>
      </c>
      <c r="AU490" s="144" t="s">
        <v>84</v>
      </c>
      <c r="AV490" s="12" t="s">
        <v>84</v>
      </c>
      <c r="AW490" s="12" t="s">
        <v>33</v>
      </c>
      <c r="AX490" s="12" t="s">
        <v>75</v>
      </c>
      <c r="AY490" s="144" t="s">
        <v>166</v>
      </c>
    </row>
    <row r="491" spans="2:65" s="13" customFormat="1">
      <c r="B491" s="150"/>
      <c r="D491" s="143" t="s">
        <v>177</v>
      </c>
      <c r="E491" s="151" t="s">
        <v>19</v>
      </c>
      <c r="F491" s="152" t="s">
        <v>179</v>
      </c>
      <c r="H491" s="153">
        <v>2</v>
      </c>
      <c r="I491" s="154"/>
      <c r="L491" s="150"/>
      <c r="M491" s="155"/>
      <c r="T491" s="156"/>
      <c r="AT491" s="151" t="s">
        <v>177</v>
      </c>
      <c r="AU491" s="151" t="s">
        <v>84</v>
      </c>
      <c r="AV491" s="13" t="s">
        <v>89</v>
      </c>
      <c r="AW491" s="13" t="s">
        <v>33</v>
      </c>
      <c r="AX491" s="13" t="s">
        <v>75</v>
      </c>
      <c r="AY491" s="151" t="s">
        <v>166</v>
      </c>
    </row>
    <row r="492" spans="2:65" s="14" customFormat="1">
      <c r="B492" s="157"/>
      <c r="D492" s="143" t="s">
        <v>177</v>
      </c>
      <c r="E492" s="158" t="s">
        <v>19</v>
      </c>
      <c r="F492" s="159" t="s">
        <v>180</v>
      </c>
      <c r="H492" s="160">
        <v>2</v>
      </c>
      <c r="I492" s="161"/>
      <c r="L492" s="157"/>
      <c r="M492" s="162"/>
      <c r="T492" s="163"/>
      <c r="AT492" s="158" t="s">
        <v>177</v>
      </c>
      <c r="AU492" s="158" t="s">
        <v>84</v>
      </c>
      <c r="AV492" s="14" t="s">
        <v>173</v>
      </c>
      <c r="AW492" s="14" t="s">
        <v>33</v>
      </c>
      <c r="AX492" s="14" t="s">
        <v>34</v>
      </c>
      <c r="AY492" s="158" t="s">
        <v>166</v>
      </c>
    </row>
    <row r="493" spans="2:65" s="1" customFormat="1" ht="16.5" customHeight="1">
      <c r="B493" s="33"/>
      <c r="C493" s="125" t="s">
        <v>576</v>
      </c>
      <c r="D493" s="125" t="s">
        <v>168</v>
      </c>
      <c r="E493" s="126" t="s">
        <v>577</v>
      </c>
      <c r="F493" s="127" t="s">
        <v>578</v>
      </c>
      <c r="G493" s="128" t="s">
        <v>104</v>
      </c>
      <c r="H493" s="129">
        <v>1</v>
      </c>
      <c r="I493" s="130"/>
      <c r="J493" s="131">
        <f>ROUND(I493*H493,2)</f>
        <v>0</v>
      </c>
      <c r="K493" s="127" t="s">
        <v>172</v>
      </c>
      <c r="L493" s="33"/>
      <c r="M493" s="132" t="s">
        <v>19</v>
      </c>
      <c r="N493" s="133" t="s">
        <v>46</v>
      </c>
      <c r="P493" s="134">
        <f>O493*H493</f>
        <v>0</v>
      </c>
      <c r="Q493" s="134">
        <v>3.4000000000000002E-4</v>
      </c>
      <c r="R493" s="134">
        <f>Q493*H493</f>
        <v>3.4000000000000002E-4</v>
      </c>
      <c r="S493" s="134">
        <v>0</v>
      </c>
      <c r="T493" s="135">
        <f>S493*H493</f>
        <v>0</v>
      </c>
      <c r="AR493" s="136" t="s">
        <v>276</v>
      </c>
      <c r="AT493" s="136" t="s">
        <v>168</v>
      </c>
      <c r="AU493" s="136" t="s">
        <v>84</v>
      </c>
      <c r="AY493" s="18" t="s">
        <v>166</v>
      </c>
      <c r="BE493" s="137">
        <f>IF(N493="základní",J493,0)</f>
        <v>0</v>
      </c>
      <c r="BF493" s="137">
        <f>IF(N493="snížená",J493,0)</f>
        <v>0</v>
      </c>
      <c r="BG493" s="137">
        <f>IF(N493="zákl. přenesená",J493,0)</f>
        <v>0</v>
      </c>
      <c r="BH493" s="137">
        <f>IF(N493="sníž. přenesená",J493,0)</f>
        <v>0</v>
      </c>
      <c r="BI493" s="137">
        <f>IF(N493="nulová",J493,0)</f>
        <v>0</v>
      </c>
      <c r="BJ493" s="18" t="s">
        <v>34</v>
      </c>
      <c r="BK493" s="137">
        <f>ROUND(I493*H493,2)</f>
        <v>0</v>
      </c>
      <c r="BL493" s="18" t="s">
        <v>276</v>
      </c>
      <c r="BM493" s="136" t="s">
        <v>579</v>
      </c>
    </row>
    <row r="494" spans="2:65" s="1" customFormat="1">
      <c r="B494" s="33"/>
      <c r="D494" s="138" t="s">
        <v>175</v>
      </c>
      <c r="F494" s="139" t="s">
        <v>580</v>
      </c>
      <c r="I494" s="140"/>
      <c r="L494" s="33"/>
      <c r="M494" s="141"/>
      <c r="T494" s="54"/>
      <c r="AT494" s="18" t="s">
        <v>175</v>
      </c>
      <c r="AU494" s="18" t="s">
        <v>84</v>
      </c>
    </row>
    <row r="495" spans="2:65" s="15" customFormat="1">
      <c r="B495" s="164"/>
      <c r="D495" s="143" t="s">
        <v>177</v>
      </c>
      <c r="E495" s="165" t="s">
        <v>19</v>
      </c>
      <c r="F495" s="166" t="s">
        <v>476</v>
      </c>
      <c r="H495" s="165" t="s">
        <v>19</v>
      </c>
      <c r="I495" s="167"/>
      <c r="L495" s="164"/>
      <c r="M495" s="168"/>
      <c r="T495" s="169"/>
      <c r="AT495" s="165" t="s">
        <v>177</v>
      </c>
      <c r="AU495" s="165" t="s">
        <v>84</v>
      </c>
      <c r="AV495" s="15" t="s">
        <v>34</v>
      </c>
      <c r="AW495" s="15" t="s">
        <v>33</v>
      </c>
      <c r="AX495" s="15" t="s">
        <v>75</v>
      </c>
      <c r="AY495" s="165" t="s">
        <v>166</v>
      </c>
    </row>
    <row r="496" spans="2:65" s="12" customFormat="1">
      <c r="B496" s="142"/>
      <c r="D496" s="143" t="s">
        <v>177</v>
      </c>
      <c r="E496" s="144" t="s">
        <v>19</v>
      </c>
      <c r="F496" s="145" t="s">
        <v>34</v>
      </c>
      <c r="H496" s="146">
        <v>1</v>
      </c>
      <c r="I496" s="147"/>
      <c r="L496" s="142"/>
      <c r="M496" s="148"/>
      <c r="T496" s="149"/>
      <c r="AT496" s="144" t="s">
        <v>177</v>
      </c>
      <c r="AU496" s="144" t="s">
        <v>84</v>
      </c>
      <c r="AV496" s="12" t="s">
        <v>84</v>
      </c>
      <c r="AW496" s="12" t="s">
        <v>33</v>
      </c>
      <c r="AX496" s="12" t="s">
        <v>75</v>
      </c>
      <c r="AY496" s="144" t="s">
        <v>166</v>
      </c>
    </row>
    <row r="497" spans="2:65" s="13" customFormat="1">
      <c r="B497" s="150"/>
      <c r="D497" s="143" t="s">
        <v>177</v>
      </c>
      <c r="E497" s="151" t="s">
        <v>19</v>
      </c>
      <c r="F497" s="152" t="s">
        <v>179</v>
      </c>
      <c r="H497" s="153">
        <v>1</v>
      </c>
      <c r="I497" s="154"/>
      <c r="L497" s="150"/>
      <c r="M497" s="155"/>
      <c r="T497" s="156"/>
      <c r="AT497" s="151" t="s">
        <v>177</v>
      </c>
      <c r="AU497" s="151" t="s">
        <v>84</v>
      </c>
      <c r="AV497" s="13" t="s">
        <v>89</v>
      </c>
      <c r="AW497" s="13" t="s">
        <v>33</v>
      </c>
      <c r="AX497" s="13" t="s">
        <v>75</v>
      </c>
      <c r="AY497" s="151" t="s">
        <v>166</v>
      </c>
    </row>
    <row r="498" spans="2:65" s="14" customFormat="1">
      <c r="B498" s="157"/>
      <c r="D498" s="143" t="s">
        <v>177</v>
      </c>
      <c r="E498" s="158" t="s">
        <v>19</v>
      </c>
      <c r="F498" s="159" t="s">
        <v>180</v>
      </c>
      <c r="H498" s="160">
        <v>1</v>
      </c>
      <c r="I498" s="161"/>
      <c r="L498" s="157"/>
      <c r="M498" s="162"/>
      <c r="T498" s="163"/>
      <c r="AT498" s="158" t="s">
        <v>177</v>
      </c>
      <c r="AU498" s="158" t="s">
        <v>84</v>
      </c>
      <c r="AV498" s="14" t="s">
        <v>173</v>
      </c>
      <c r="AW498" s="14" t="s">
        <v>33</v>
      </c>
      <c r="AX498" s="14" t="s">
        <v>34</v>
      </c>
      <c r="AY498" s="158" t="s">
        <v>166</v>
      </c>
    </row>
    <row r="499" spans="2:65" s="1" customFormat="1" ht="16.5" customHeight="1">
      <c r="B499" s="33"/>
      <c r="C499" s="125" t="s">
        <v>581</v>
      </c>
      <c r="D499" s="125" t="s">
        <v>168</v>
      </c>
      <c r="E499" s="126" t="s">
        <v>582</v>
      </c>
      <c r="F499" s="127" t="s">
        <v>583</v>
      </c>
      <c r="G499" s="128" t="s">
        <v>104</v>
      </c>
      <c r="H499" s="129">
        <v>1</v>
      </c>
      <c r="I499" s="130"/>
      <c r="J499" s="131">
        <f>ROUND(I499*H499,2)</f>
        <v>0</v>
      </c>
      <c r="K499" s="127" t="s">
        <v>172</v>
      </c>
      <c r="L499" s="33"/>
      <c r="M499" s="132" t="s">
        <v>19</v>
      </c>
      <c r="N499" s="133" t="s">
        <v>46</v>
      </c>
      <c r="P499" s="134">
        <f>O499*H499</f>
        <v>0</v>
      </c>
      <c r="Q499" s="134">
        <v>4.8999999999999998E-4</v>
      </c>
      <c r="R499" s="134">
        <f>Q499*H499</f>
        <v>4.8999999999999998E-4</v>
      </c>
      <c r="S499" s="134">
        <v>0</v>
      </c>
      <c r="T499" s="135">
        <f>S499*H499</f>
        <v>0</v>
      </c>
      <c r="AR499" s="136" t="s">
        <v>276</v>
      </c>
      <c r="AT499" s="136" t="s">
        <v>168</v>
      </c>
      <c r="AU499" s="136" t="s">
        <v>84</v>
      </c>
      <c r="AY499" s="18" t="s">
        <v>166</v>
      </c>
      <c r="BE499" s="137">
        <f>IF(N499="základní",J499,0)</f>
        <v>0</v>
      </c>
      <c r="BF499" s="137">
        <f>IF(N499="snížená",J499,0)</f>
        <v>0</v>
      </c>
      <c r="BG499" s="137">
        <f>IF(N499="zákl. přenesená",J499,0)</f>
        <v>0</v>
      </c>
      <c r="BH499" s="137">
        <f>IF(N499="sníž. přenesená",J499,0)</f>
        <v>0</v>
      </c>
      <c r="BI499" s="137">
        <f>IF(N499="nulová",J499,0)</f>
        <v>0</v>
      </c>
      <c r="BJ499" s="18" t="s">
        <v>34</v>
      </c>
      <c r="BK499" s="137">
        <f>ROUND(I499*H499,2)</f>
        <v>0</v>
      </c>
      <c r="BL499" s="18" t="s">
        <v>276</v>
      </c>
      <c r="BM499" s="136" t="s">
        <v>584</v>
      </c>
    </row>
    <row r="500" spans="2:65" s="1" customFormat="1">
      <c r="B500" s="33"/>
      <c r="D500" s="138" t="s">
        <v>175</v>
      </c>
      <c r="F500" s="139" t="s">
        <v>585</v>
      </c>
      <c r="I500" s="140"/>
      <c r="L500" s="33"/>
      <c r="M500" s="141"/>
      <c r="T500" s="54"/>
      <c r="AT500" s="18" t="s">
        <v>175</v>
      </c>
      <c r="AU500" s="18" t="s">
        <v>84</v>
      </c>
    </row>
    <row r="501" spans="2:65" s="15" customFormat="1">
      <c r="B501" s="164"/>
      <c r="D501" s="143" t="s">
        <v>177</v>
      </c>
      <c r="E501" s="165" t="s">
        <v>19</v>
      </c>
      <c r="F501" s="166" t="s">
        <v>476</v>
      </c>
      <c r="H501" s="165" t="s">
        <v>19</v>
      </c>
      <c r="I501" s="167"/>
      <c r="L501" s="164"/>
      <c r="M501" s="168"/>
      <c r="T501" s="169"/>
      <c r="AT501" s="165" t="s">
        <v>177</v>
      </c>
      <c r="AU501" s="165" t="s">
        <v>84</v>
      </c>
      <c r="AV501" s="15" t="s">
        <v>34</v>
      </c>
      <c r="AW501" s="15" t="s">
        <v>33</v>
      </c>
      <c r="AX501" s="15" t="s">
        <v>75</v>
      </c>
      <c r="AY501" s="165" t="s">
        <v>166</v>
      </c>
    </row>
    <row r="502" spans="2:65" s="12" customFormat="1">
      <c r="B502" s="142"/>
      <c r="D502" s="143" t="s">
        <v>177</v>
      </c>
      <c r="E502" s="144" t="s">
        <v>19</v>
      </c>
      <c r="F502" s="145" t="s">
        <v>34</v>
      </c>
      <c r="H502" s="146">
        <v>1</v>
      </c>
      <c r="I502" s="147"/>
      <c r="L502" s="142"/>
      <c r="M502" s="148"/>
      <c r="T502" s="149"/>
      <c r="AT502" s="144" t="s">
        <v>177</v>
      </c>
      <c r="AU502" s="144" t="s">
        <v>84</v>
      </c>
      <c r="AV502" s="12" t="s">
        <v>84</v>
      </c>
      <c r="AW502" s="12" t="s">
        <v>33</v>
      </c>
      <c r="AX502" s="12" t="s">
        <v>75</v>
      </c>
      <c r="AY502" s="144" t="s">
        <v>166</v>
      </c>
    </row>
    <row r="503" spans="2:65" s="13" customFormat="1">
      <c r="B503" s="150"/>
      <c r="D503" s="143" t="s">
        <v>177</v>
      </c>
      <c r="E503" s="151" t="s">
        <v>19</v>
      </c>
      <c r="F503" s="152" t="s">
        <v>179</v>
      </c>
      <c r="H503" s="153">
        <v>1</v>
      </c>
      <c r="I503" s="154"/>
      <c r="L503" s="150"/>
      <c r="M503" s="155"/>
      <c r="T503" s="156"/>
      <c r="AT503" s="151" t="s">
        <v>177</v>
      </c>
      <c r="AU503" s="151" t="s">
        <v>84</v>
      </c>
      <c r="AV503" s="13" t="s">
        <v>89</v>
      </c>
      <c r="AW503" s="13" t="s">
        <v>33</v>
      </c>
      <c r="AX503" s="13" t="s">
        <v>75</v>
      </c>
      <c r="AY503" s="151" t="s">
        <v>166</v>
      </c>
    </row>
    <row r="504" spans="2:65" s="14" customFormat="1">
      <c r="B504" s="157"/>
      <c r="D504" s="143" t="s">
        <v>177</v>
      </c>
      <c r="E504" s="158" t="s">
        <v>19</v>
      </c>
      <c r="F504" s="159" t="s">
        <v>180</v>
      </c>
      <c r="H504" s="160">
        <v>1</v>
      </c>
      <c r="I504" s="161"/>
      <c r="L504" s="157"/>
      <c r="M504" s="162"/>
      <c r="T504" s="163"/>
      <c r="AT504" s="158" t="s">
        <v>177</v>
      </c>
      <c r="AU504" s="158" t="s">
        <v>84</v>
      </c>
      <c r="AV504" s="14" t="s">
        <v>173</v>
      </c>
      <c r="AW504" s="14" t="s">
        <v>33</v>
      </c>
      <c r="AX504" s="14" t="s">
        <v>34</v>
      </c>
      <c r="AY504" s="158" t="s">
        <v>166</v>
      </c>
    </row>
    <row r="505" spans="2:65" s="1" customFormat="1" ht="21.75" customHeight="1">
      <c r="B505" s="33"/>
      <c r="C505" s="125" t="s">
        <v>586</v>
      </c>
      <c r="D505" s="125" t="s">
        <v>168</v>
      </c>
      <c r="E505" s="126" t="s">
        <v>587</v>
      </c>
      <c r="F505" s="127" t="s">
        <v>588</v>
      </c>
      <c r="G505" s="128" t="s">
        <v>104</v>
      </c>
      <c r="H505" s="129">
        <v>16</v>
      </c>
      <c r="I505" s="130"/>
      <c r="J505" s="131">
        <f>ROUND(I505*H505,2)</f>
        <v>0</v>
      </c>
      <c r="K505" s="127" t="s">
        <v>172</v>
      </c>
      <c r="L505" s="33"/>
      <c r="M505" s="132" t="s">
        <v>19</v>
      </c>
      <c r="N505" s="133" t="s">
        <v>46</v>
      </c>
      <c r="P505" s="134">
        <f>O505*H505</f>
        <v>0</v>
      </c>
      <c r="Q505" s="134">
        <v>2.7999999999999998E-4</v>
      </c>
      <c r="R505" s="134">
        <f>Q505*H505</f>
        <v>4.4799999999999996E-3</v>
      </c>
      <c r="S505" s="134">
        <v>0</v>
      </c>
      <c r="T505" s="135">
        <f>S505*H505</f>
        <v>0</v>
      </c>
      <c r="AR505" s="136" t="s">
        <v>276</v>
      </c>
      <c r="AT505" s="136" t="s">
        <v>168</v>
      </c>
      <c r="AU505" s="136" t="s">
        <v>84</v>
      </c>
      <c r="AY505" s="18" t="s">
        <v>166</v>
      </c>
      <c r="BE505" s="137">
        <f>IF(N505="základní",J505,0)</f>
        <v>0</v>
      </c>
      <c r="BF505" s="137">
        <f>IF(N505="snížená",J505,0)</f>
        <v>0</v>
      </c>
      <c r="BG505" s="137">
        <f>IF(N505="zákl. přenesená",J505,0)</f>
        <v>0</v>
      </c>
      <c r="BH505" s="137">
        <f>IF(N505="sníž. přenesená",J505,0)</f>
        <v>0</v>
      </c>
      <c r="BI505" s="137">
        <f>IF(N505="nulová",J505,0)</f>
        <v>0</v>
      </c>
      <c r="BJ505" s="18" t="s">
        <v>34</v>
      </c>
      <c r="BK505" s="137">
        <f>ROUND(I505*H505,2)</f>
        <v>0</v>
      </c>
      <c r="BL505" s="18" t="s">
        <v>276</v>
      </c>
      <c r="BM505" s="136" t="s">
        <v>589</v>
      </c>
    </row>
    <row r="506" spans="2:65" s="1" customFormat="1">
      <c r="B506" s="33"/>
      <c r="D506" s="138" t="s">
        <v>175</v>
      </c>
      <c r="F506" s="139" t="s">
        <v>590</v>
      </c>
      <c r="I506" s="140"/>
      <c r="L506" s="33"/>
      <c r="M506" s="141"/>
      <c r="T506" s="54"/>
      <c r="AT506" s="18" t="s">
        <v>175</v>
      </c>
      <c r="AU506" s="18" t="s">
        <v>84</v>
      </c>
    </row>
    <row r="507" spans="2:65" s="15" customFormat="1">
      <c r="B507" s="164"/>
      <c r="D507" s="143" t="s">
        <v>177</v>
      </c>
      <c r="E507" s="165" t="s">
        <v>19</v>
      </c>
      <c r="F507" s="166" t="s">
        <v>476</v>
      </c>
      <c r="H507" s="165" t="s">
        <v>19</v>
      </c>
      <c r="I507" s="167"/>
      <c r="L507" s="164"/>
      <c r="M507" s="168"/>
      <c r="T507" s="169"/>
      <c r="AT507" s="165" t="s">
        <v>177</v>
      </c>
      <c r="AU507" s="165" t="s">
        <v>84</v>
      </c>
      <c r="AV507" s="15" t="s">
        <v>34</v>
      </c>
      <c r="AW507" s="15" t="s">
        <v>33</v>
      </c>
      <c r="AX507" s="15" t="s">
        <v>75</v>
      </c>
      <c r="AY507" s="165" t="s">
        <v>166</v>
      </c>
    </row>
    <row r="508" spans="2:65" s="12" customFormat="1">
      <c r="B508" s="142"/>
      <c r="D508" s="143" t="s">
        <v>177</v>
      </c>
      <c r="E508" s="144" t="s">
        <v>19</v>
      </c>
      <c r="F508" s="145" t="s">
        <v>276</v>
      </c>
      <c r="H508" s="146">
        <v>16</v>
      </c>
      <c r="I508" s="147"/>
      <c r="L508" s="142"/>
      <c r="M508" s="148"/>
      <c r="T508" s="149"/>
      <c r="AT508" s="144" t="s">
        <v>177</v>
      </c>
      <c r="AU508" s="144" t="s">
        <v>84</v>
      </c>
      <c r="AV508" s="12" t="s">
        <v>84</v>
      </c>
      <c r="AW508" s="12" t="s">
        <v>33</v>
      </c>
      <c r="AX508" s="12" t="s">
        <v>75</v>
      </c>
      <c r="AY508" s="144" t="s">
        <v>166</v>
      </c>
    </row>
    <row r="509" spans="2:65" s="13" customFormat="1">
      <c r="B509" s="150"/>
      <c r="D509" s="143" t="s">
        <v>177</v>
      </c>
      <c r="E509" s="151" t="s">
        <v>19</v>
      </c>
      <c r="F509" s="152" t="s">
        <v>179</v>
      </c>
      <c r="H509" s="153">
        <v>16</v>
      </c>
      <c r="I509" s="154"/>
      <c r="L509" s="150"/>
      <c r="M509" s="155"/>
      <c r="T509" s="156"/>
      <c r="AT509" s="151" t="s">
        <v>177</v>
      </c>
      <c r="AU509" s="151" t="s">
        <v>84</v>
      </c>
      <c r="AV509" s="13" t="s">
        <v>89</v>
      </c>
      <c r="AW509" s="13" t="s">
        <v>33</v>
      </c>
      <c r="AX509" s="13" t="s">
        <v>75</v>
      </c>
      <c r="AY509" s="151" t="s">
        <v>166</v>
      </c>
    </row>
    <row r="510" spans="2:65" s="14" customFormat="1">
      <c r="B510" s="157"/>
      <c r="D510" s="143" t="s">
        <v>177</v>
      </c>
      <c r="E510" s="158" t="s">
        <v>19</v>
      </c>
      <c r="F510" s="159" t="s">
        <v>180</v>
      </c>
      <c r="H510" s="160">
        <v>16</v>
      </c>
      <c r="I510" s="161"/>
      <c r="L510" s="157"/>
      <c r="M510" s="162"/>
      <c r="T510" s="163"/>
      <c r="AT510" s="158" t="s">
        <v>177</v>
      </c>
      <c r="AU510" s="158" t="s">
        <v>84</v>
      </c>
      <c r="AV510" s="14" t="s">
        <v>173</v>
      </c>
      <c r="AW510" s="14" t="s">
        <v>33</v>
      </c>
      <c r="AX510" s="14" t="s">
        <v>34</v>
      </c>
      <c r="AY510" s="158" t="s">
        <v>166</v>
      </c>
    </row>
    <row r="511" spans="2:65" s="1" customFormat="1" ht="21.75" customHeight="1">
      <c r="B511" s="33"/>
      <c r="C511" s="125" t="s">
        <v>591</v>
      </c>
      <c r="D511" s="125" t="s">
        <v>168</v>
      </c>
      <c r="E511" s="126" t="s">
        <v>592</v>
      </c>
      <c r="F511" s="127" t="s">
        <v>593</v>
      </c>
      <c r="G511" s="128" t="s">
        <v>104</v>
      </c>
      <c r="H511" s="129">
        <v>16</v>
      </c>
      <c r="I511" s="130"/>
      <c r="J511" s="131">
        <f>ROUND(I511*H511,2)</f>
        <v>0</v>
      </c>
      <c r="K511" s="127" t="s">
        <v>172</v>
      </c>
      <c r="L511" s="33"/>
      <c r="M511" s="132" t="s">
        <v>19</v>
      </c>
      <c r="N511" s="133" t="s">
        <v>46</v>
      </c>
      <c r="P511" s="134">
        <f>O511*H511</f>
        <v>0</v>
      </c>
      <c r="Q511" s="134">
        <v>2.7999999999999998E-4</v>
      </c>
      <c r="R511" s="134">
        <f>Q511*H511</f>
        <v>4.4799999999999996E-3</v>
      </c>
      <c r="S511" s="134">
        <v>0</v>
      </c>
      <c r="T511" s="135">
        <f>S511*H511</f>
        <v>0</v>
      </c>
      <c r="AR511" s="136" t="s">
        <v>276</v>
      </c>
      <c r="AT511" s="136" t="s">
        <v>168</v>
      </c>
      <c r="AU511" s="136" t="s">
        <v>84</v>
      </c>
      <c r="AY511" s="18" t="s">
        <v>166</v>
      </c>
      <c r="BE511" s="137">
        <f>IF(N511="základní",J511,0)</f>
        <v>0</v>
      </c>
      <c r="BF511" s="137">
        <f>IF(N511="snížená",J511,0)</f>
        <v>0</v>
      </c>
      <c r="BG511" s="137">
        <f>IF(N511="zákl. přenesená",J511,0)</f>
        <v>0</v>
      </c>
      <c r="BH511" s="137">
        <f>IF(N511="sníž. přenesená",J511,0)</f>
        <v>0</v>
      </c>
      <c r="BI511" s="137">
        <f>IF(N511="nulová",J511,0)</f>
        <v>0</v>
      </c>
      <c r="BJ511" s="18" t="s">
        <v>34</v>
      </c>
      <c r="BK511" s="137">
        <f>ROUND(I511*H511,2)</f>
        <v>0</v>
      </c>
      <c r="BL511" s="18" t="s">
        <v>276</v>
      </c>
      <c r="BM511" s="136" t="s">
        <v>594</v>
      </c>
    </row>
    <row r="512" spans="2:65" s="1" customFormat="1">
      <c r="B512" s="33"/>
      <c r="D512" s="138" t="s">
        <v>175</v>
      </c>
      <c r="F512" s="139" t="s">
        <v>595</v>
      </c>
      <c r="I512" s="140"/>
      <c r="L512" s="33"/>
      <c r="M512" s="141"/>
      <c r="T512" s="54"/>
      <c r="AT512" s="18" t="s">
        <v>175</v>
      </c>
      <c r="AU512" s="18" t="s">
        <v>84</v>
      </c>
    </row>
    <row r="513" spans="2:65" s="15" customFormat="1">
      <c r="B513" s="164"/>
      <c r="D513" s="143" t="s">
        <v>177</v>
      </c>
      <c r="E513" s="165" t="s">
        <v>19</v>
      </c>
      <c r="F513" s="166" t="s">
        <v>476</v>
      </c>
      <c r="H513" s="165" t="s">
        <v>19</v>
      </c>
      <c r="I513" s="167"/>
      <c r="L513" s="164"/>
      <c r="M513" s="168"/>
      <c r="T513" s="169"/>
      <c r="AT513" s="165" t="s">
        <v>177</v>
      </c>
      <c r="AU513" s="165" t="s">
        <v>84</v>
      </c>
      <c r="AV513" s="15" t="s">
        <v>34</v>
      </c>
      <c r="AW513" s="15" t="s">
        <v>33</v>
      </c>
      <c r="AX513" s="15" t="s">
        <v>75</v>
      </c>
      <c r="AY513" s="165" t="s">
        <v>166</v>
      </c>
    </row>
    <row r="514" spans="2:65" s="12" customFormat="1">
      <c r="B514" s="142"/>
      <c r="D514" s="143" t="s">
        <v>177</v>
      </c>
      <c r="E514" s="144" t="s">
        <v>19</v>
      </c>
      <c r="F514" s="145" t="s">
        <v>276</v>
      </c>
      <c r="H514" s="146">
        <v>16</v>
      </c>
      <c r="I514" s="147"/>
      <c r="L514" s="142"/>
      <c r="M514" s="148"/>
      <c r="T514" s="149"/>
      <c r="AT514" s="144" t="s">
        <v>177</v>
      </c>
      <c r="AU514" s="144" t="s">
        <v>84</v>
      </c>
      <c r="AV514" s="12" t="s">
        <v>84</v>
      </c>
      <c r="AW514" s="12" t="s">
        <v>33</v>
      </c>
      <c r="AX514" s="12" t="s">
        <v>75</v>
      </c>
      <c r="AY514" s="144" t="s">
        <v>166</v>
      </c>
    </row>
    <row r="515" spans="2:65" s="13" customFormat="1">
      <c r="B515" s="150"/>
      <c r="D515" s="143" t="s">
        <v>177</v>
      </c>
      <c r="E515" s="151" t="s">
        <v>19</v>
      </c>
      <c r="F515" s="152" t="s">
        <v>179</v>
      </c>
      <c r="H515" s="153">
        <v>16</v>
      </c>
      <c r="I515" s="154"/>
      <c r="L515" s="150"/>
      <c r="M515" s="155"/>
      <c r="T515" s="156"/>
      <c r="AT515" s="151" t="s">
        <v>177</v>
      </c>
      <c r="AU515" s="151" t="s">
        <v>84</v>
      </c>
      <c r="AV515" s="13" t="s">
        <v>89</v>
      </c>
      <c r="AW515" s="13" t="s">
        <v>33</v>
      </c>
      <c r="AX515" s="13" t="s">
        <v>75</v>
      </c>
      <c r="AY515" s="151" t="s">
        <v>166</v>
      </c>
    </row>
    <row r="516" spans="2:65" s="14" customFormat="1">
      <c r="B516" s="157"/>
      <c r="D516" s="143" t="s">
        <v>177</v>
      </c>
      <c r="E516" s="158" t="s">
        <v>19</v>
      </c>
      <c r="F516" s="159" t="s">
        <v>180</v>
      </c>
      <c r="H516" s="160">
        <v>16</v>
      </c>
      <c r="I516" s="161"/>
      <c r="L516" s="157"/>
      <c r="M516" s="162"/>
      <c r="T516" s="163"/>
      <c r="AT516" s="158" t="s">
        <v>177</v>
      </c>
      <c r="AU516" s="158" t="s">
        <v>84</v>
      </c>
      <c r="AV516" s="14" t="s">
        <v>173</v>
      </c>
      <c r="AW516" s="14" t="s">
        <v>33</v>
      </c>
      <c r="AX516" s="14" t="s">
        <v>34</v>
      </c>
      <c r="AY516" s="158" t="s">
        <v>166</v>
      </c>
    </row>
    <row r="517" spans="2:65" s="1" customFormat="1" ht="16.5" customHeight="1">
      <c r="B517" s="33"/>
      <c r="C517" s="125" t="s">
        <v>596</v>
      </c>
      <c r="D517" s="125" t="s">
        <v>168</v>
      </c>
      <c r="E517" s="126" t="s">
        <v>597</v>
      </c>
      <c r="F517" s="127" t="s">
        <v>598</v>
      </c>
      <c r="G517" s="128" t="s">
        <v>104</v>
      </c>
      <c r="H517" s="129">
        <v>1</v>
      </c>
      <c r="I517" s="130"/>
      <c r="J517" s="131">
        <f>ROUND(I517*H517,2)</f>
        <v>0</v>
      </c>
      <c r="K517" s="127" t="s">
        <v>172</v>
      </c>
      <c r="L517" s="33"/>
      <c r="M517" s="132" t="s">
        <v>19</v>
      </c>
      <c r="N517" s="133" t="s">
        <v>46</v>
      </c>
      <c r="P517" s="134">
        <f>O517*H517</f>
        <v>0</v>
      </c>
      <c r="Q517" s="134">
        <v>2.2000000000000001E-4</v>
      </c>
      <c r="R517" s="134">
        <f>Q517*H517</f>
        <v>2.2000000000000001E-4</v>
      </c>
      <c r="S517" s="134">
        <v>0</v>
      </c>
      <c r="T517" s="135">
        <f>S517*H517</f>
        <v>0</v>
      </c>
      <c r="AR517" s="136" t="s">
        <v>276</v>
      </c>
      <c r="AT517" s="136" t="s">
        <v>168</v>
      </c>
      <c r="AU517" s="136" t="s">
        <v>84</v>
      </c>
      <c r="AY517" s="18" t="s">
        <v>166</v>
      </c>
      <c r="BE517" s="137">
        <f>IF(N517="základní",J517,0)</f>
        <v>0</v>
      </c>
      <c r="BF517" s="137">
        <f>IF(N517="snížená",J517,0)</f>
        <v>0</v>
      </c>
      <c r="BG517" s="137">
        <f>IF(N517="zákl. přenesená",J517,0)</f>
        <v>0</v>
      </c>
      <c r="BH517" s="137">
        <f>IF(N517="sníž. přenesená",J517,0)</f>
        <v>0</v>
      </c>
      <c r="BI517" s="137">
        <f>IF(N517="nulová",J517,0)</f>
        <v>0</v>
      </c>
      <c r="BJ517" s="18" t="s">
        <v>34</v>
      </c>
      <c r="BK517" s="137">
        <f>ROUND(I517*H517,2)</f>
        <v>0</v>
      </c>
      <c r="BL517" s="18" t="s">
        <v>276</v>
      </c>
      <c r="BM517" s="136" t="s">
        <v>599</v>
      </c>
    </row>
    <row r="518" spans="2:65" s="1" customFormat="1">
      <c r="B518" s="33"/>
      <c r="D518" s="138" t="s">
        <v>175</v>
      </c>
      <c r="F518" s="139" t="s">
        <v>600</v>
      </c>
      <c r="I518" s="140"/>
      <c r="L518" s="33"/>
      <c r="M518" s="141"/>
      <c r="T518" s="54"/>
      <c r="AT518" s="18" t="s">
        <v>175</v>
      </c>
      <c r="AU518" s="18" t="s">
        <v>84</v>
      </c>
    </row>
    <row r="519" spans="2:65" s="15" customFormat="1">
      <c r="B519" s="164"/>
      <c r="D519" s="143" t="s">
        <v>177</v>
      </c>
      <c r="E519" s="165" t="s">
        <v>19</v>
      </c>
      <c r="F519" s="166" t="s">
        <v>476</v>
      </c>
      <c r="H519" s="165" t="s">
        <v>19</v>
      </c>
      <c r="I519" s="167"/>
      <c r="L519" s="164"/>
      <c r="M519" s="168"/>
      <c r="T519" s="169"/>
      <c r="AT519" s="165" t="s">
        <v>177</v>
      </c>
      <c r="AU519" s="165" t="s">
        <v>84</v>
      </c>
      <c r="AV519" s="15" t="s">
        <v>34</v>
      </c>
      <c r="AW519" s="15" t="s">
        <v>33</v>
      </c>
      <c r="AX519" s="15" t="s">
        <v>75</v>
      </c>
      <c r="AY519" s="165" t="s">
        <v>166</v>
      </c>
    </row>
    <row r="520" spans="2:65" s="12" customFormat="1">
      <c r="B520" s="142"/>
      <c r="D520" s="143" t="s">
        <v>177</v>
      </c>
      <c r="E520" s="144" t="s">
        <v>19</v>
      </c>
      <c r="F520" s="145" t="s">
        <v>34</v>
      </c>
      <c r="H520" s="146">
        <v>1</v>
      </c>
      <c r="I520" s="147"/>
      <c r="L520" s="142"/>
      <c r="M520" s="148"/>
      <c r="T520" s="149"/>
      <c r="AT520" s="144" t="s">
        <v>177</v>
      </c>
      <c r="AU520" s="144" t="s">
        <v>84</v>
      </c>
      <c r="AV520" s="12" t="s">
        <v>84</v>
      </c>
      <c r="AW520" s="12" t="s">
        <v>33</v>
      </c>
      <c r="AX520" s="12" t="s">
        <v>75</v>
      </c>
      <c r="AY520" s="144" t="s">
        <v>166</v>
      </c>
    </row>
    <row r="521" spans="2:65" s="13" customFormat="1">
      <c r="B521" s="150"/>
      <c r="D521" s="143" t="s">
        <v>177</v>
      </c>
      <c r="E521" s="151" t="s">
        <v>19</v>
      </c>
      <c r="F521" s="152" t="s">
        <v>179</v>
      </c>
      <c r="H521" s="153">
        <v>1</v>
      </c>
      <c r="I521" s="154"/>
      <c r="L521" s="150"/>
      <c r="M521" s="155"/>
      <c r="T521" s="156"/>
      <c r="AT521" s="151" t="s">
        <v>177</v>
      </c>
      <c r="AU521" s="151" t="s">
        <v>84</v>
      </c>
      <c r="AV521" s="13" t="s">
        <v>89</v>
      </c>
      <c r="AW521" s="13" t="s">
        <v>33</v>
      </c>
      <c r="AX521" s="13" t="s">
        <v>75</v>
      </c>
      <c r="AY521" s="151" t="s">
        <v>166</v>
      </c>
    </row>
    <row r="522" spans="2:65" s="14" customFormat="1">
      <c r="B522" s="157"/>
      <c r="D522" s="143" t="s">
        <v>177</v>
      </c>
      <c r="E522" s="158" t="s">
        <v>19</v>
      </c>
      <c r="F522" s="159" t="s">
        <v>180</v>
      </c>
      <c r="H522" s="160">
        <v>1</v>
      </c>
      <c r="I522" s="161"/>
      <c r="L522" s="157"/>
      <c r="M522" s="162"/>
      <c r="T522" s="163"/>
      <c r="AT522" s="158" t="s">
        <v>177</v>
      </c>
      <c r="AU522" s="158" t="s">
        <v>84</v>
      </c>
      <c r="AV522" s="14" t="s">
        <v>173</v>
      </c>
      <c r="AW522" s="14" t="s">
        <v>33</v>
      </c>
      <c r="AX522" s="14" t="s">
        <v>34</v>
      </c>
      <c r="AY522" s="158" t="s">
        <v>166</v>
      </c>
    </row>
    <row r="523" spans="2:65" s="1" customFormat="1" ht="24.15" customHeight="1">
      <c r="B523" s="33"/>
      <c r="C523" s="125" t="s">
        <v>601</v>
      </c>
      <c r="D523" s="125" t="s">
        <v>168</v>
      </c>
      <c r="E523" s="126" t="s">
        <v>602</v>
      </c>
      <c r="F523" s="127" t="s">
        <v>603</v>
      </c>
      <c r="G523" s="128" t="s">
        <v>109</v>
      </c>
      <c r="H523" s="129">
        <v>72</v>
      </c>
      <c r="I523" s="130"/>
      <c r="J523" s="131">
        <f>ROUND(I523*H523,2)</f>
        <v>0</v>
      </c>
      <c r="K523" s="127" t="s">
        <v>172</v>
      </c>
      <c r="L523" s="33"/>
      <c r="M523" s="132" t="s">
        <v>19</v>
      </c>
      <c r="N523" s="133" t="s">
        <v>46</v>
      </c>
      <c r="P523" s="134">
        <f>O523*H523</f>
        <v>0</v>
      </c>
      <c r="Q523" s="134">
        <v>4.0000000000000002E-4</v>
      </c>
      <c r="R523" s="134">
        <f>Q523*H523</f>
        <v>2.8800000000000003E-2</v>
      </c>
      <c r="S523" s="134">
        <v>0</v>
      </c>
      <c r="T523" s="135">
        <f>S523*H523</f>
        <v>0</v>
      </c>
      <c r="AR523" s="136" t="s">
        <v>276</v>
      </c>
      <c r="AT523" s="136" t="s">
        <v>168</v>
      </c>
      <c r="AU523" s="136" t="s">
        <v>84</v>
      </c>
      <c r="AY523" s="18" t="s">
        <v>166</v>
      </c>
      <c r="BE523" s="137">
        <f>IF(N523="základní",J523,0)</f>
        <v>0</v>
      </c>
      <c r="BF523" s="137">
        <f>IF(N523="snížená",J523,0)</f>
        <v>0</v>
      </c>
      <c r="BG523" s="137">
        <f>IF(N523="zákl. přenesená",J523,0)</f>
        <v>0</v>
      </c>
      <c r="BH523" s="137">
        <f>IF(N523="sníž. přenesená",J523,0)</f>
        <v>0</v>
      </c>
      <c r="BI523" s="137">
        <f>IF(N523="nulová",J523,0)</f>
        <v>0</v>
      </c>
      <c r="BJ523" s="18" t="s">
        <v>34</v>
      </c>
      <c r="BK523" s="137">
        <f>ROUND(I523*H523,2)</f>
        <v>0</v>
      </c>
      <c r="BL523" s="18" t="s">
        <v>276</v>
      </c>
      <c r="BM523" s="136" t="s">
        <v>604</v>
      </c>
    </row>
    <row r="524" spans="2:65" s="1" customFormat="1">
      <c r="B524" s="33"/>
      <c r="D524" s="138" t="s">
        <v>175</v>
      </c>
      <c r="F524" s="139" t="s">
        <v>605</v>
      </c>
      <c r="I524" s="140"/>
      <c r="L524" s="33"/>
      <c r="M524" s="141"/>
      <c r="T524" s="54"/>
      <c r="AT524" s="18" t="s">
        <v>175</v>
      </c>
      <c r="AU524" s="18" t="s">
        <v>84</v>
      </c>
    </row>
    <row r="525" spans="2:65" s="12" customFormat="1">
      <c r="B525" s="142"/>
      <c r="D525" s="143" t="s">
        <v>177</v>
      </c>
      <c r="E525" s="144" t="s">
        <v>19</v>
      </c>
      <c r="F525" s="145" t="s">
        <v>606</v>
      </c>
      <c r="H525" s="146">
        <v>72</v>
      </c>
      <c r="I525" s="147"/>
      <c r="L525" s="142"/>
      <c r="M525" s="148"/>
      <c r="T525" s="149"/>
      <c r="AT525" s="144" t="s">
        <v>177</v>
      </c>
      <c r="AU525" s="144" t="s">
        <v>84</v>
      </c>
      <c r="AV525" s="12" t="s">
        <v>84</v>
      </c>
      <c r="AW525" s="12" t="s">
        <v>33</v>
      </c>
      <c r="AX525" s="12" t="s">
        <v>75</v>
      </c>
      <c r="AY525" s="144" t="s">
        <v>166</v>
      </c>
    </row>
    <row r="526" spans="2:65" s="13" customFormat="1">
      <c r="B526" s="150"/>
      <c r="D526" s="143" t="s">
        <v>177</v>
      </c>
      <c r="E526" s="151" t="s">
        <v>19</v>
      </c>
      <c r="F526" s="152" t="s">
        <v>179</v>
      </c>
      <c r="H526" s="153">
        <v>72</v>
      </c>
      <c r="I526" s="154"/>
      <c r="L526" s="150"/>
      <c r="M526" s="155"/>
      <c r="T526" s="156"/>
      <c r="AT526" s="151" t="s">
        <v>177</v>
      </c>
      <c r="AU526" s="151" t="s">
        <v>84</v>
      </c>
      <c r="AV526" s="13" t="s">
        <v>89</v>
      </c>
      <c r="AW526" s="13" t="s">
        <v>33</v>
      </c>
      <c r="AX526" s="13" t="s">
        <v>75</v>
      </c>
      <c r="AY526" s="151" t="s">
        <v>166</v>
      </c>
    </row>
    <row r="527" spans="2:65" s="14" customFormat="1">
      <c r="B527" s="157"/>
      <c r="D527" s="143" t="s">
        <v>177</v>
      </c>
      <c r="E527" s="158" t="s">
        <v>19</v>
      </c>
      <c r="F527" s="159" t="s">
        <v>180</v>
      </c>
      <c r="H527" s="160">
        <v>72</v>
      </c>
      <c r="I527" s="161"/>
      <c r="L527" s="157"/>
      <c r="M527" s="162"/>
      <c r="T527" s="163"/>
      <c r="AT527" s="158" t="s">
        <v>177</v>
      </c>
      <c r="AU527" s="158" t="s">
        <v>84</v>
      </c>
      <c r="AV527" s="14" t="s">
        <v>173</v>
      </c>
      <c r="AW527" s="14" t="s">
        <v>33</v>
      </c>
      <c r="AX527" s="14" t="s">
        <v>34</v>
      </c>
      <c r="AY527" s="158" t="s">
        <v>166</v>
      </c>
    </row>
    <row r="528" spans="2:65" s="1" customFormat="1" ht="21.75" customHeight="1">
      <c r="B528" s="33"/>
      <c r="C528" s="125" t="s">
        <v>607</v>
      </c>
      <c r="D528" s="125" t="s">
        <v>168</v>
      </c>
      <c r="E528" s="126" t="s">
        <v>608</v>
      </c>
      <c r="F528" s="127" t="s">
        <v>609</v>
      </c>
      <c r="G528" s="128" t="s">
        <v>109</v>
      </c>
      <c r="H528" s="129">
        <v>72</v>
      </c>
      <c r="I528" s="130"/>
      <c r="J528" s="131">
        <f>ROUND(I528*H528,2)</f>
        <v>0</v>
      </c>
      <c r="K528" s="127" t="s">
        <v>172</v>
      </c>
      <c r="L528" s="33"/>
      <c r="M528" s="132" t="s">
        <v>19</v>
      </c>
      <c r="N528" s="133" t="s">
        <v>46</v>
      </c>
      <c r="P528" s="134">
        <f>O528*H528</f>
        <v>0</v>
      </c>
      <c r="Q528" s="134">
        <v>1.0000000000000001E-5</v>
      </c>
      <c r="R528" s="134">
        <f>Q528*H528</f>
        <v>7.2000000000000005E-4</v>
      </c>
      <c r="S528" s="134">
        <v>0</v>
      </c>
      <c r="T528" s="135">
        <f>S528*H528</f>
        <v>0</v>
      </c>
      <c r="AR528" s="136" t="s">
        <v>276</v>
      </c>
      <c r="AT528" s="136" t="s">
        <v>168</v>
      </c>
      <c r="AU528" s="136" t="s">
        <v>84</v>
      </c>
      <c r="AY528" s="18" t="s">
        <v>166</v>
      </c>
      <c r="BE528" s="137">
        <f>IF(N528="základní",J528,0)</f>
        <v>0</v>
      </c>
      <c r="BF528" s="137">
        <f>IF(N528="snížená",J528,0)</f>
        <v>0</v>
      </c>
      <c r="BG528" s="137">
        <f>IF(N528="zákl. přenesená",J528,0)</f>
        <v>0</v>
      </c>
      <c r="BH528" s="137">
        <f>IF(N528="sníž. přenesená",J528,0)</f>
        <v>0</v>
      </c>
      <c r="BI528" s="137">
        <f>IF(N528="nulová",J528,0)</f>
        <v>0</v>
      </c>
      <c r="BJ528" s="18" t="s">
        <v>34</v>
      </c>
      <c r="BK528" s="137">
        <f>ROUND(I528*H528,2)</f>
        <v>0</v>
      </c>
      <c r="BL528" s="18" t="s">
        <v>276</v>
      </c>
      <c r="BM528" s="136" t="s">
        <v>610</v>
      </c>
    </row>
    <row r="529" spans="2:65" s="1" customFormat="1">
      <c r="B529" s="33"/>
      <c r="D529" s="138" t="s">
        <v>175</v>
      </c>
      <c r="F529" s="139" t="s">
        <v>611</v>
      </c>
      <c r="I529" s="140"/>
      <c r="L529" s="33"/>
      <c r="M529" s="141"/>
      <c r="T529" s="54"/>
      <c r="AT529" s="18" t="s">
        <v>175</v>
      </c>
      <c r="AU529" s="18" t="s">
        <v>84</v>
      </c>
    </row>
    <row r="530" spans="2:65" s="12" customFormat="1">
      <c r="B530" s="142"/>
      <c r="D530" s="143" t="s">
        <v>177</v>
      </c>
      <c r="E530" s="144" t="s">
        <v>19</v>
      </c>
      <c r="F530" s="145" t="s">
        <v>606</v>
      </c>
      <c r="H530" s="146">
        <v>72</v>
      </c>
      <c r="I530" s="147"/>
      <c r="L530" s="142"/>
      <c r="M530" s="148"/>
      <c r="T530" s="149"/>
      <c r="AT530" s="144" t="s">
        <v>177</v>
      </c>
      <c r="AU530" s="144" t="s">
        <v>84</v>
      </c>
      <c r="AV530" s="12" t="s">
        <v>84</v>
      </c>
      <c r="AW530" s="12" t="s">
        <v>33</v>
      </c>
      <c r="AX530" s="12" t="s">
        <v>75</v>
      </c>
      <c r="AY530" s="144" t="s">
        <v>166</v>
      </c>
    </row>
    <row r="531" spans="2:65" s="13" customFormat="1">
      <c r="B531" s="150"/>
      <c r="D531" s="143" t="s">
        <v>177</v>
      </c>
      <c r="E531" s="151" t="s">
        <v>19</v>
      </c>
      <c r="F531" s="152" t="s">
        <v>179</v>
      </c>
      <c r="H531" s="153">
        <v>72</v>
      </c>
      <c r="I531" s="154"/>
      <c r="L531" s="150"/>
      <c r="M531" s="155"/>
      <c r="T531" s="156"/>
      <c r="AT531" s="151" t="s">
        <v>177</v>
      </c>
      <c r="AU531" s="151" t="s">
        <v>84</v>
      </c>
      <c r="AV531" s="13" t="s">
        <v>89</v>
      </c>
      <c r="AW531" s="13" t="s">
        <v>33</v>
      </c>
      <c r="AX531" s="13" t="s">
        <v>75</v>
      </c>
      <c r="AY531" s="151" t="s">
        <v>166</v>
      </c>
    </row>
    <row r="532" spans="2:65" s="14" customFormat="1">
      <c r="B532" s="157"/>
      <c r="D532" s="143" t="s">
        <v>177</v>
      </c>
      <c r="E532" s="158" t="s">
        <v>19</v>
      </c>
      <c r="F532" s="159" t="s">
        <v>180</v>
      </c>
      <c r="H532" s="160">
        <v>72</v>
      </c>
      <c r="I532" s="161"/>
      <c r="L532" s="157"/>
      <c r="M532" s="162"/>
      <c r="T532" s="163"/>
      <c r="AT532" s="158" t="s">
        <v>177</v>
      </c>
      <c r="AU532" s="158" t="s">
        <v>84</v>
      </c>
      <c r="AV532" s="14" t="s">
        <v>173</v>
      </c>
      <c r="AW532" s="14" t="s">
        <v>33</v>
      </c>
      <c r="AX532" s="14" t="s">
        <v>34</v>
      </c>
      <c r="AY532" s="158" t="s">
        <v>166</v>
      </c>
    </row>
    <row r="533" spans="2:65" s="1" customFormat="1" ht="24.15" customHeight="1">
      <c r="B533" s="33"/>
      <c r="C533" s="125" t="s">
        <v>612</v>
      </c>
      <c r="D533" s="125" t="s">
        <v>168</v>
      </c>
      <c r="E533" s="126" t="s">
        <v>613</v>
      </c>
      <c r="F533" s="127" t="s">
        <v>614</v>
      </c>
      <c r="G533" s="128" t="s">
        <v>530</v>
      </c>
      <c r="H533" s="180"/>
      <c r="I533" s="130"/>
      <c r="J533" s="131">
        <f>ROUND(I533*H533,2)</f>
        <v>0</v>
      </c>
      <c r="K533" s="127" t="s">
        <v>172</v>
      </c>
      <c r="L533" s="33"/>
      <c r="M533" s="132" t="s">
        <v>19</v>
      </c>
      <c r="N533" s="133" t="s">
        <v>46</v>
      </c>
      <c r="P533" s="134">
        <f>O533*H533</f>
        <v>0</v>
      </c>
      <c r="Q533" s="134">
        <v>0</v>
      </c>
      <c r="R533" s="134">
        <f>Q533*H533</f>
        <v>0</v>
      </c>
      <c r="S533" s="134">
        <v>0</v>
      </c>
      <c r="T533" s="135">
        <f>S533*H533</f>
        <v>0</v>
      </c>
      <c r="AR533" s="136" t="s">
        <v>276</v>
      </c>
      <c r="AT533" s="136" t="s">
        <v>168</v>
      </c>
      <c r="AU533" s="136" t="s">
        <v>84</v>
      </c>
      <c r="AY533" s="18" t="s">
        <v>166</v>
      </c>
      <c r="BE533" s="137">
        <f>IF(N533="základní",J533,0)</f>
        <v>0</v>
      </c>
      <c r="BF533" s="137">
        <f>IF(N533="snížená",J533,0)</f>
        <v>0</v>
      </c>
      <c r="BG533" s="137">
        <f>IF(N533="zákl. přenesená",J533,0)</f>
        <v>0</v>
      </c>
      <c r="BH533" s="137">
        <f>IF(N533="sníž. přenesená",J533,0)</f>
        <v>0</v>
      </c>
      <c r="BI533" s="137">
        <f>IF(N533="nulová",J533,0)</f>
        <v>0</v>
      </c>
      <c r="BJ533" s="18" t="s">
        <v>34</v>
      </c>
      <c r="BK533" s="137">
        <f>ROUND(I533*H533,2)</f>
        <v>0</v>
      </c>
      <c r="BL533" s="18" t="s">
        <v>276</v>
      </c>
      <c r="BM533" s="136" t="s">
        <v>615</v>
      </c>
    </row>
    <row r="534" spans="2:65" s="1" customFormat="1">
      <c r="B534" s="33"/>
      <c r="D534" s="138" t="s">
        <v>175</v>
      </c>
      <c r="F534" s="139" t="s">
        <v>616</v>
      </c>
      <c r="I534" s="140"/>
      <c r="L534" s="33"/>
      <c r="M534" s="141"/>
      <c r="T534" s="54"/>
      <c r="AT534" s="18" t="s">
        <v>175</v>
      </c>
      <c r="AU534" s="18" t="s">
        <v>84</v>
      </c>
    </row>
    <row r="535" spans="2:65" s="11" customFormat="1" ht="22.95" customHeight="1">
      <c r="B535" s="113"/>
      <c r="D535" s="114" t="s">
        <v>74</v>
      </c>
      <c r="E535" s="123" t="s">
        <v>617</v>
      </c>
      <c r="F535" s="123" t="s">
        <v>618</v>
      </c>
      <c r="I535" s="116"/>
      <c r="J535" s="124">
        <f>BK535</f>
        <v>0</v>
      </c>
      <c r="L535" s="113"/>
      <c r="M535" s="118"/>
      <c r="P535" s="119">
        <f>SUM(P536:P664)</f>
        <v>0</v>
      </c>
      <c r="R535" s="119">
        <f>SUM(R536:R664)</f>
        <v>0.41666999999999998</v>
      </c>
      <c r="T535" s="120">
        <f>SUM(T536:T664)</f>
        <v>0.29060000000000002</v>
      </c>
      <c r="AR535" s="114" t="s">
        <v>84</v>
      </c>
      <c r="AT535" s="121" t="s">
        <v>74</v>
      </c>
      <c r="AU535" s="121" t="s">
        <v>34</v>
      </c>
      <c r="AY535" s="114" t="s">
        <v>166</v>
      </c>
      <c r="BK535" s="122">
        <f>SUM(BK536:BK664)</f>
        <v>0</v>
      </c>
    </row>
    <row r="536" spans="2:65" s="1" customFormat="1" ht="16.5" customHeight="1">
      <c r="B536" s="33"/>
      <c r="C536" s="125" t="s">
        <v>619</v>
      </c>
      <c r="D536" s="125" t="s">
        <v>168</v>
      </c>
      <c r="E536" s="126" t="s">
        <v>620</v>
      </c>
      <c r="F536" s="127" t="s">
        <v>621</v>
      </c>
      <c r="G536" s="128" t="s">
        <v>622</v>
      </c>
      <c r="H536" s="129">
        <v>10</v>
      </c>
      <c r="I536" s="130"/>
      <c r="J536" s="131">
        <f>ROUND(I536*H536,2)</f>
        <v>0</v>
      </c>
      <c r="K536" s="127" t="s">
        <v>172</v>
      </c>
      <c r="L536" s="33"/>
      <c r="M536" s="132" t="s">
        <v>19</v>
      </c>
      <c r="N536" s="133" t="s">
        <v>46</v>
      </c>
      <c r="P536" s="134">
        <f>O536*H536</f>
        <v>0</v>
      </c>
      <c r="Q536" s="134">
        <v>0</v>
      </c>
      <c r="R536" s="134">
        <f>Q536*H536</f>
        <v>0</v>
      </c>
      <c r="S536" s="134">
        <v>1.933E-2</v>
      </c>
      <c r="T536" s="135">
        <f>S536*H536</f>
        <v>0.1933</v>
      </c>
      <c r="AR536" s="136" t="s">
        <v>276</v>
      </c>
      <c r="AT536" s="136" t="s">
        <v>168</v>
      </c>
      <c r="AU536" s="136" t="s">
        <v>84</v>
      </c>
      <c r="AY536" s="18" t="s">
        <v>166</v>
      </c>
      <c r="BE536" s="137">
        <f>IF(N536="základní",J536,0)</f>
        <v>0</v>
      </c>
      <c r="BF536" s="137">
        <f>IF(N536="snížená",J536,0)</f>
        <v>0</v>
      </c>
      <c r="BG536" s="137">
        <f>IF(N536="zákl. přenesená",J536,0)</f>
        <v>0</v>
      </c>
      <c r="BH536" s="137">
        <f>IF(N536="sníž. přenesená",J536,0)</f>
        <v>0</v>
      </c>
      <c r="BI536" s="137">
        <f>IF(N536="nulová",J536,0)</f>
        <v>0</v>
      </c>
      <c r="BJ536" s="18" t="s">
        <v>34</v>
      </c>
      <c r="BK536" s="137">
        <f>ROUND(I536*H536,2)</f>
        <v>0</v>
      </c>
      <c r="BL536" s="18" t="s">
        <v>276</v>
      </c>
      <c r="BM536" s="136" t="s">
        <v>623</v>
      </c>
    </row>
    <row r="537" spans="2:65" s="1" customFormat="1">
      <c r="B537" s="33"/>
      <c r="D537" s="138" t="s">
        <v>175</v>
      </c>
      <c r="F537" s="139" t="s">
        <v>624</v>
      </c>
      <c r="I537" s="140"/>
      <c r="L537" s="33"/>
      <c r="M537" s="141"/>
      <c r="T537" s="54"/>
      <c r="AT537" s="18" t="s">
        <v>175</v>
      </c>
      <c r="AU537" s="18" t="s">
        <v>84</v>
      </c>
    </row>
    <row r="538" spans="2:65" s="15" customFormat="1">
      <c r="B538" s="164"/>
      <c r="D538" s="143" t="s">
        <v>177</v>
      </c>
      <c r="E538" s="165" t="s">
        <v>19</v>
      </c>
      <c r="F538" s="166" t="s">
        <v>313</v>
      </c>
      <c r="H538" s="165" t="s">
        <v>19</v>
      </c>
      <c r="I538" s="167"/>
      <c r="L538" s="164"/>
      <c r="M538" s="168"/>
      <c r="T538" s="169"/>
      <c r="AT538" s="165" t="s">
        <v>177</v>
      </c>
      <c r="AU538" s="165" t="s">
        <v>84</v>
      </c>
      <c r="AV538" s="15" t="s">
        <v>34</v>
      </c>
      <c r="AW538" s="15" t="s">
        <v>33</v>
      </c>
      <c r="AX538" s="15" t="s">
        <v>75</v>
      </c>
      <c r="AY538" s="165" t="s">
        <v>166</v>
      </c>
    </row>
    <row r="539" spans="2:65" s="12" customFormat="1">
      <c r="B539" s="142"/>
      <c r="D539" s="143" t="s">
        <v>177</v>
      </c>
      <c r="E539" s="144" t="s">
        <v>19</v>
      </c>
      <c r="F539" s="145" t="s">
        <v>239</v>
      </c>
      <c r="H539" s="146">
        <v>10</v>
      </c>
      <c r="I539" s="147"/>
      <c r="L539" s="142"/>
      <c r="M539" s="148"/>
      <c r="T539" s="149"/>
      <c r="AT539" s="144" t="s">
        <v>177</v>
      </c>
      <c r="AU539" s="144" t="s">
        <v>84</v>
      </c>
      <c r="AV539" s="12" t="s">
        <v>84</v>
      </c>
      <c r="AW539" s="12" t="s">
        <v>33</v>
      </c>
      <c r="AX539" s="12" t="s">
        <v>75</v>
      </c>
      <c r="AY539" s="144" t="s">
        <v>166</v>
      </c>
    </row>
    <row r="540" spans="2:65" s="13" customFormat="1">
      <c r="B540" s="150"/>
      <c r="D540" s="143" t="s">
        <v>177</v>
      </c>
      <c r="E540" s="151" t="s">
        <v>19</v>
      </c>
      <c r="F540" s="152" t="s">
        <v>179</v>
      </c>
      <c r="H540" s="153">
        <v>10</v>
      </c>
      <c r="I540" s="154"/>
      <c r="L540" s="150"/>
      <c r="M540" s="155"/>
      <c r="T540" s="156"/>
      <c r="AT540" s="151" t="s">
        <v>177</v>
      </c>
      <c r="AU540" s="151" t="s">
        <v>84</v>
      </c>
      <c r="AV540" s="13" t="s">
        <v>89</v>
      </c>
      <c r="AW540" s="13" t="s">
        <v>33</v>
      </c>
      <c r="AX540" s="13" t="s">
        <v>75</v>
      </c>
      <c r="AY540" s="151" t="s">
        <v>166</v>
      </c>
    </row>
    <row r="541" spans="2:65" s="14" customFormat="1">
      <c r="B541" s="157"/>
      <c r="D541" s="143" t="s">
        <v>177</v>
      </c>
      <c r="E541" s="158" t="s">
        <v>19</v>
      </c>
      <c r="F541" s="159" t="s">
        <v>180</v>
      </c>
      <c r="H541" s="160">
        <v>10</v>
      </c>
      <c r="I541" s="161"/>
      <c r="L541" s="157"/>
      <c r="M541" s="162"/>
      <c r="T541" s="163"/>
      <c r="AT541" s="158" t="s">
        <v>177</v>
      </c>
      <c r="AU541" s="158" t="s">
        <v>84</v>
      </c>
      <c r="AV541" s="14" t="s">
        <v>173</v>
      </c>
      <c r="AW541" s="14" t="s">
        <v>33</v>
      </c>
      <c r="AX541" s="14" t="s">
        <v>34</v>
      </c>
      <c r="AY541" s="158" t="s">
        <v>166</v>
      </c>
    </row>
    <row r="542" spans="2:65" s="1" customFormat="1" ht="16.5" customHeight="1">
      <c r="B542" s="33"/>
      <c r="C542" s="125" t="s">
        <v>625</v>
      </c>
      <c r="D542" s="125" t="s">
        <v>168</v>
      </c>
      <c r="E542" s="126" t="s">
        <v>626</v>
      </c>
      <c r="F542" s="127" t="s">
        <v>627</v>
      </c>
      <c r="G542" s="128" t="s">
        <v>104</v>
      </c>
      <c r="H542" s="129">
        <v>5</v>
      </c>
      <c r="I542" s="130"/>
      <c r="J542" s="131">
        <f>ROUND(I542*H542,2)</f>
        <v>0</v>
      </c>
      <c r="K542" s="127" t="s">
        <v>172</v>
      </c>
      <c r="L542" s="33"/>
      <c r="M542" s="132" t="s">
        <v>19</v>
      </c>
      <c r="N542" s="133" t="s">
        <v>46</v>
      </c>
      <c r="P542" s="134">
        <f>O542*H542</f>
        <v>0</v>
      </c>
      <c r="Q542" s="134">
        <v>1.2700000000000001E-3</v>
      </c>
      <c r="R542" s="134">
        <f>Q542*H542</f>
        <v>6.3500000000000006E-3</v>
      </c>
      <c r="S542" s="134">
        <v>0</v>
      </c>
      <c r="T542" s="135">
        <f>S542*H542</f>
        <v>0</v>
      </c>
      <c r="AR542" s="136" t="s">
        <v>276</v>
      </c>
      <c r="AT542" s="136" t="s">
        <v>168</v>
      </c>
      <c r="AU542" s="136" t="s">
        <v>84</v>
      </c>
      <c r="AY542" s="18" t="s">
        <v>166</v>
      </c>
      <c r="BE542" s="137">
        <f>IF(N542="základní",J542,0)</f>
        <v>0</v>
      </c>
      <c r="BF542" s="137">
        <f>IF(N542="snížená",J542,0)</f>
        <v>0</v>
      </c>
      <c r="BG542" s="137">
        <f>IF(N542="zákl. přenesená",J542,0)</f>
        <v>0</v>
      </c>
      <c r="BH542" s="137">
        <f>IF(N542="sníž. přenesená",J542,0)</f>
        <v>0</v>
      </c>
      <c r="BI542" s="137">
        <f>IF(N542="nulová",J542,0)</f>
        <v>0</v>
      </c>
      <c r="BJ542" s="18" t="s">
        <v>34</v>
      </c>
      <c r="BK542" s="137">
        <f>ROUND(I542*H542,2)</f>
        <v>0</v>
      </c>
      <c r="BL542" s="18" t="s">
        <v>276</v>
      </c>
      <c r="BM542" s="136" t="s">
        <v>628</v>
      </c>
    </row>
    <row r="543" spans="2:65" s="1" customFormat="1">
      <c r="B543" s="33"/>
      <c r="D543" s="138" t="s">
        <v>175</v>
      </c>
      <c r="F543" s="139" t="s">
        <v>629</v>
      </c>
      <c r="I543" s="140"/>
      <c r="L543" s="33"/>
      <c r="M543" s="141"/>
      <c r="T543" s="54"/>
      <c r="AT543" s="18" t="s">
        <v>175</v>
      </c>
      <c r="AU543" s="18" t="s">
        <v>84</v>
      </c>
    </row>
    <row r="544" spans="2:65" s="12" customFormat="1">
      <c r="B544" s="142"/>
      <c r="D544" s="143" t="s">
        <v>177</v>
      </c>
      <c r="E544" s="144" t="s">
        <v>19</v>
      </c>
      <c r="F544" s="145" t="s">
        <v>205</v>
      </c>
      <c r="H544" s="146">
        <v>5</v>
      </c>
      <c r="I544" s="147"/>
      <c r="L544" s="142"/>
      <c r="M544" s="148"/>
      <c r="T544" s="149"/>
      <c r="AT544" s="144" t="s">
        <v>177</v>
      </c>
      <c r="AU544" s="144" t="s">
        <v>84</v>
      </c>
      <c r="AV544" s="12" t="s">
        <v>84</v>
      </c>
      <c r="AW544" s="12" t="s">
        <v>33</v>
      </c>
      <c r="AX544" s="12" t="s">
        <v>75</v>
      </c>
      <c r="AY544" s="144" t="s">
        <v>166</v>
      </c>
    </row>
    <row r="545" spans="2:65" s="13" customFormat="1">
      <c r="B545" s="150"/>
      <c r="D545" s="143" t="s">
        <v>177</v>
      </c>
      <c r="E545" s="151" t="s">
        <v>19</v>
      </c>
      <c r="F545" s="152" t="s">
        <v>179</v>
      </c>
      <c r="H545" s="153">
        <v>5</v>
      </c>
      <c r="I545" s="154"/>
      <c r="L545" s="150"/>
      <c r="M545" s="155"/>
      <c r="T545" s="156"/>
      <c r="AT545" s="151" t="s">
        <v>177</v>
      </c>
      <c r="AU545" s="151" t="s">
        <v>84</v>
      </c>
      <c r="AV545" s="13" t="s">
        <v>89</v>
      </c>
      <c r="AW545" s="13" t="s">
        <v>33</v>
      </c>
      <c r="AX545" s="13" t="s">
        <v>75</v>
      </c>
      <c r="AY545" s="151" t="s">
        <v>166</v>
      </c>
    </row>
    <row r="546" spans="2:65" s="14" customFormat="1">
      <c r="B546" s="157"/>
      <c r="D546" s="143" t="s">
        <v>177</v>
      </c>
      <c r="E546" s="158" t="s">
        <v>19</v>
      </c>
      <c r="F546" s="159" t="s">
        <v>180</v>
      </c>
      <c r="H546" s="160">
        <v>5</v>
      </c>
      <c r="I546" s="161"/>
      <c r="L546" s="157"/>
      <c r="M546" s="162"/>
      <c r="T546" s="163"/>
      <c r="AT546" s="158" t="s">
        <v>177</v>
      </c>
      <c r="AU546" s="158" t="s">
        <v>84</v>
      </c>
      <c r="AV546" s="14" t="s">
        <v>173</v>
      </c>
      <c r="AW546" s="14" t="s">
        <v>33</v>
      </c>
      <c r="AX546" s="14" t="s">
        <v>34</v>
      </c>
      <c r="AY546" s="158" t="s">
        <v>166</v>
      </c>
    </row>
    <row r="547" spans="2:65" s="1" customFormat="1" ht="16.5" customHeight="1">
      <c r="B547" s="33"/>
      <c r="C547" s="170" t="s">
        <v>630</v>
      </c>
      <c r="D547" s="170" t="s">
        <v>287</v>
      </c>
      <c r="E547" s="171" t="s">
        <v>631</v>
      </c>
      <c r="F547" s="172" t="s">
        <v>632</v>
      </c>
      <c r="G547" s="173" t="s">
        <v>104</v>
      </c>
      <c r="H547" s="174">
        <v>4</v>
      </c>
      <c r="I547" s="175"/>
      <c r="J547" s="176">
        <f>ROUND(I547*H547,2)</f>
        <v>0</v>
      </c>
      <c r="K547" s="172" t="s">
        <v>172</v>
      </c>
      <c r="L547" s="177"/>
      <c r="M547" s="178" t="s">
        <v>19</v>
      </c>
      <c r="N547" s="179" t="s">
        <v>46</v>
      </c>
      <c r="P547" s="134">
        <f>O547*H547</f>
        <v>0</v>
      </c>
      <c r="Q547" s="134">
        <v>1.4500000000000001E-2</v>
      </c>
      <c r="R547" s="134">
        <f>Q547*H547</f>
        <v>5.8000000000000003E-2</v>
      </c>
      <c r="S547" s="134">
        <v>0</v>
      </c>
      <c r="T547" s="135">
        <f>S547*H547</f>
        <v>0</v>
      </c>
      <c r="AR547" s="136" t="s">
        <v>383</v>
      </c>
      <c r="AT547" s="136" t="s">
        <v>287</v>
      </c>
      <c r="AU547" s="136" t="s">
        <v>84</v>
      </c>
      <c r="AY547" s="18" t="s">
        <v>166</v>
      </c>
      <c r="BE547" s="137">
        <f>IF(N547="základní",J547,0)</f>
        <v>0</v>
      </c>
      <c r="BF547" s="137">
        <f>IF(N547="snížená",J547,0)</f>
        <v>0</v>
      </c>
      <c r="BG547" s="137">
        <f>IF(N547="zákl. přenesená",J547,0)</f>
        <v>0</v>
      </c>
      <c r="BH547" s="137">
        <f>IF(N547="sníž. přenesená",J547,0)</f>
        <v>0</v>
      </c>
      <c r="BI547" s="137">
        <f>IF(N547="nulová",J547,0)</f>
        <v>0</v>
      </c>
      <c r="BJ547" s="18" t="s">
        <v>34</v>
      </c>
      <c r="BK547" s="137">
        <f>ROUND(I547*H547,2)</f>
        <v>0</v>
      </c>
      <c r="BL547" s="18" t="s">
        <v>276</v>
      </c>
      <c r="BM547" s="136" t="s">
        <v>633</v>
      </c>
    </row>
    <row r="548" spans="2:65" s="15" customFormat="1">
      <c r="B548" s="164"/>
      <c r="D548" s="143" t="s">
        <v>177</v>
      </c>
      <c r="E548" s="165" t="s">
        <v>19</v>
      </c>
      <c r="F548" s="166" t="s">
        <v>476</v>
      </c>
      <c r="H548" s="165" t="s">
        <v>19</v>
      </c>
      <c r="I548" s="167"/>
      <c r="L548" s="164"/>
      <c r="M548" s="168"/>
      <c r="T548" s="169"/>
      <c r="AT548" s="165" t="s">
        <v>177</v>
      </c>
      <c r="AU548" s="165" t="s">
        <v>84</v>
      </c>
      <c r="AV548" s="15" t="s">
        <v>34</v>
      </c>
      <c r="AW548" s="15" t="s">
        <v>33</v>
      </c>
      <c r="AX548" s="15" t="s">
        <v>75</v>
      </c>
      <c r="AY548" s="165" t="s">
        <v>166</v>
      </c>
    </row>
    <row r="549" spans="2:65" s="12" customFormat="1">
      <c r="B549" s="142"/>
      <c r="D549" s="143" t="s">
        <v>177</v>
      </c>
      <c r="E549" s="144" t="s">
        <v>19</v>
      </c>
      <c r="F549" s="145" t="s">
        <v>173</v>
      </c>
      <c r="H549" s="146">
        <v>4</v>
      </c>
      <c r="I549" s="147"/>
      <c r="L549" s="142"/>
      <c r="M549" s="148"/>
      <c r="T549" s="149"/>
      <c r="AT549" s="144" t="s">
        <v>177</v>
      </c>
      <c r="AU549" s="144" t="s">
        <v>84</v>
      </c>
      <c r="AV549" s="12" t="s">
        <v>84</v>
      </c>
      <c r="AW549" s="12" t="s">
        <v>33</v>
      </c>
      <c r="AX549" s="12" t="s">
        <v>75</v>
      </c>
      <c r="AY549" s="144" t="s">
        <v>166</v>
      </c>
    </row>
    <row r="550" spans="2:65" s="13" customFormat="1">
      <c r="B550" s="150"/>
      <c r="D550" s="143" t="s">
        <v>177</v>
      </c>
      <c r="E550" s="151" t="s">
        <v>19</v>
      </c>
      <c r="F550" s="152" t="s">
        <v>179</v>
      </c>
      <c r="H550" s="153">
        <v>4</v>
      </c>
      <c r="I550" s="154"/>
      <c r="L550" s="150"/>
      <c r="M550" s="155"/>
      <c r="T550" s="156"/>
      <c r="AT550" s="151" t="s">
        <v>177</v>
      </c>
      <c r="AU550" s="151" t="s">
        <v>84</v>
      </c>
      <c r="AV550" s="13" t="s">
        <v>89</v>
      </c>
      <c r="AW550" s="13" t="s">
        <v>33</v>
      </c>
      <c r="AX550" s="13" t="s">
        <v>75</v>
      </c>
      <c r="AY550" s="151" t="s">
        <v>166</v>
      </c>
    </row>
    <row r="551" spans="2:65" s="14" customFormat="1">
      <c r="B551" s="157"/>
      <c r="D551" s="143" t="s">
        <v>177</v>
      </c>
      <c r="E551" s="158" t="s">
        <v>19</v>
      </c>
      <c r="F551" s="159" t="s">
        <v>180</v>
      </c>
      <c r="H551" s="160">
        <v>4</v>
      </c>
      <c r="I551" s="161"/>
      <c r="L551" s="157"/>
      <c r="M551" s="162"/>
      <c r="T551" s="163"/>
      <c r="AT551" s="158" t="s">
        <v>177</v>
      </c>
      <c r="AU551" s="158" t="s">
        <v>84</v>
      </c>
      <c r="AV551" s="14" t="s">
        <v>173</v>
      </c>
      <c r="AW551" s="14" t="s">
        <v>33</v>
      </c>
      <c r="AX551" s="14" t="s">
        <v>34</v>
      </c>
      <c r="AY551" s="158" t="s">
        <v>166</v>
      </c>
    </row>
    <row r="552" spans="2:65" s="1" customFormat="1" ht="16.5" customHeight="1">
      <c r="B552" s="33"/>
      <c r="C552" s="170" t="s">
        <v>634</v>
      </c>
      <c r="D552" s="170" t="s">
        <v>287</v>
      </c>
      <c r="E552" s="171" t="s">
        <v>635</v>
      </c>
      <c r="F552" s="172" t="s">
        <v>636</v>
      </c>
      <c r="G552" s="173" t="s">
        <v>104</v>
      </c>
      <c r="H552" s="174">
        <v>1</v>
      </c>
      <c r="I552" s="175"/>
      <c r="J552" s="176">
        <f>ROUND(I552*H552,2)</f>
        <v>0</v>
      </c>
      <c r="K552" s="172" t="s">
        <v>172</v>
      </c>
      <c r="L552" s="177"/>
      <c r="M552" s="178" t="s">
        <v>19</v>
      </c>
      <c r="N552" s="179" t="s">
        <v>46</v>
      </c>
      <c r="P552" s="134">
        <f>O552*H552</f>
        <v>0</v>
      </c>
      <c r="Q552" s="134">
        <v>2.1899999999999999E-2</v>
      </c>
      <c r="R552" s="134">
        <f>Q552*H552</f>
        <v>2.1899999999999999E-2</v>
      </c>
      <c r="S552" s="134">
        <v>0</v>
      </c>
      <c r="T552" s="135">
        <f>S552*H552</f>
        <v>0</v>
      </c>
      <c r="AR552" s="136" t="s">
        <v>383</v>
      </c>
      <c r="AT552" s="136" t="s">
        <v>287</v>
      </c>
      <c r="AU552" s="136" t="s">
        <v>84</v>
      </c>
      <c r="AY552" s="18" t="s">
        <v>166</v>
      </c>
      <c r="BE552" s="137">
        <f>IF(N552="základní",J552,0)</f>
        <v>0</v>
      </c>
      <c r="BF552" s="137">
        <f>IF(N552="snížená",J552,0)</f>
        <v>0</v>
      </c>
      <c r="BG552" s="137">
        <f>IF(N552="zákl. přenesená",J552,0)</f>
        <v>0</v>
      </c>
      <c r="BH552" s="137">
        <f>IF(N552="sníž. přenesená",J552,0)</f>
        <v>0</v>
      </c>
      <c r="BI552" s="137">
        <f>IF(N552="nulová",J552,0)</f>
        <v>0</v>
      </c>
      <c r="BJ552" s="18" t="s">
        <v>34</v>
      </c>
      <c r="BK552" s="137">
        <f>ROUND(I552*H552,2)</f>
        <v>0</v>
      </c>
      <c r="BL552" s="18" t="s">
        <v>276</v>
      </c>
      <c r="BM552" s="136" t="s">
        <v>637</v>
      </c>
    </row>
    <row r="553" spans="2:65" s="15" customFormat="1">
      <c r="B553" s="164"/>
      <c r="D553" s="143" t="s">
        <v>177</v>
      </c>
      <c r="E553" s="165" t="s">
        <v>19</v>
      </c>
      <c r="F553" s="166" t="s">
        <v>476</v>
      </c>
      <c r="H553" s="165" t="s">
        <v>19</v>
      </c>
      <c r="I553" s="167"/>
      <c r="L553" s="164"/>
      <c r="M553" s="168"/>
      <c r="T553" s="169"/>
      <c r="AT553" s="165" t="s">
        <v>177</v>
      </c>
      <c r="AU553" s="165" t="s">
        <v>84</v>
      </c>
      <c r="AV553" s="15" t="s">
        <v>34</v>
      </c>
      <c r="AW553" s="15" t="s">
        <v>33</v>
      </c>
      <c r="AX553" s="15" t="s">
        <v>75</v>
      </c>
      <c r="AY553" s="165" t="s">
        <v>166</v>
      </c>
    </row>
    <row r="554" spans="2:65" s="12" customFormat="1">
      <c r="B554" s="142"/>
      <c r="D554" s="143" t="s">
        <v>177</v>
      </c>
      <c r="E554" s="144" t="s">
        <v>19</v>
      </c>
      <c r="F554" s="145" t="s">
        <v>34</v>
      </c>
      <c r="H554" s="146">
        <v>1</v>
      </c>
      <c r="I554" s="147"/>
      <c r="L554" s="142"/>
      <c r="M554" s="148"/>
      <c r="T554" s="149"/>
      <c r="AT554" s="144" t="s">
        <v>177</v>
      </c>
      <c r="AU554" s="144" t="s">
        <v>84</v>
      </c>
      <c r="AV554" s="12" t="s">
        <v>84</v>
      </c>
      <c r="AW554" s="12" t="s">
        <v>33</v>
      </c>
      <c r="AX554" s="12" t="s">
        <v>75</v>
      </c>
      <c r="AY554" s="144" t="s">
        <v>166</v>
      </c>
    </row>
    <row r="555" spans="2:65" s="13" customFormat="1">
      <c r="B555" s="150"/>
      <c r="D555" s="143" t="s">
        <v>177</v>
      </c>
      <c r="E555" s="151" t="s">
        <v>19</v>
      </c>
      <c r="F555" s="152" t="s">
        <v>179</v>
      </c>
      <c r="H555" s="153">
        <v>1</v>
      </c>
      <c r="I555" s="154"/>
      <c r="L555" s="150"/>
      <c r="M555" s="155"/>
      <c r="T555" s="156"/>
      <c r="AT555" s="151" t="s">
        <v>177</v>
      </c>
      <c r="AU555" s="151" t="s">
        <v>84</v>
      </c>
      <c r="AV555" s="13" t="s">
        <v>89</v>
      </c>
      <c r="AW555" s="13" t="s">
        <v>33</v>
      </c>
      <c r="AX555" s="13" t="s">
        <v>75</v>
      </c>
      <c r="AY555" s="151" t="s">
        <v>166</v>
      </c>
    </row>
    <row r="556" spans="2:65" s="14" customFormat="1">
      <c r="B556" s="157"/>
      <c r="D556" s="143" t="s">
        <v>177</v>
      </c>
      <c r="E556" s="158" t="s">
        <v>19</v>
      </c>
      <c r="F556" s="159" t="s">
        <v>180</v>
      </c>
      <c r="H556" s="160">
        <v>1</v>
      </c>
      <c r="I556" s="161"/>
      <c r="L556" s="157"/>
      <c r="M556" s="162"/>
      <c r="T556" s="163"/>
      <c r="AT556" s="158" t="s">
        <v>177</v>
      </c>
      <c r="AU556" s="158" t="s">
        <v>84</v>
      </c>
      <c r="AV556" s="14" t="s">
        <v>173</v>
      </c>
      <c r="AW556" s="14" t="s">
        <v>33</v>
      </c>
      <c r="AX556" s="14" t="s">
        <v>34</v>
      </c>
      <c r="AY556" s="158" t="s">
        <v>166</v>
      </c>
    </row>
    <row r="557" spans="2:65" s="1" customFormat="1" ht="16.5" customHeight="1">
      <c r="B557" s="33"/>
      <c r="C557" s="170" t="s">
        <v>638</v>
      </c>
      <c r="D557" s="170" t="s">
        <v>287</v>
      </c>
      <c r="E557" s="171" t="s">
        <v>639</v>
      </c>
      <c r="F557" s="172" t="s">
        <v>640</v>
      </c>
      <c r="G557" s="173" t="s">
        <v>104</v>
      </c>
      <c r="H557" s="174">
        <v>5</v>
      </c>
      <c r="I557" s="175"/>
      <c r="J557" s="176">
        <f>ROUND(I557*H557,2)</f>
        <v>0</v>
      </c>
      <c r="K557" s="172" t="s">
        <v>641</v>
      </c>
      <c r="L557" s="177"/>
      <c r="M557" s="178" t="s">
        <v>19</v>
      </c>
      <c r="N557" s="179" t="s">
        <v>46</v>
      </c>
      <c r="P557" s="134">
        <f>O557*H557</f>
        <v>0</v>
      </c>
      <c r="Q557" s="134">
        <v>5.9999999999999995E-4</v>
      </c>
      <c r="R557" s="134">
        <f>Q557*H557</f>
        <v>2.9999999999999996E-3</v>
      </c>
      <c r="S557" s="134">
        <v>0</v>
      </c>
      <c r="T557" s="135">
        <f>S557*H557</f>
        <v>0</v>
      </c>
      <c r="AR557" s="136" t="s">
        <v>383</v>
      </c>
      <c r="AT557" s="136" t="s">
        <v>287</v>
      </c>
      <c r="AU557" s="136" t="s">
        <v>84</v>
      </c>
      <c r="AY557" s="18" t="s">
        <v>166</v>
      </c>
      <c r="BE557" s="137">
        <f>IF(N557="základní",J557,0)</f>
        <v>0</v>
      </c>
      <c r="BF557" s="137">
        <f>IF(N557="snížená",J557,0)</f>
        <v>0</v>
      </c>
      <c r="BG557" s="137">
        <f>IF(N557="zákl. přenesená",J557,0)</f>
        <v>0</v>
      </c>
      <c r="BH557" s="137">
        <f>IF(N557="sníž. přenesená",J557,0)</f>
        <v>0</v>
      </c>
      <c r="BI557" s="137">
        <f>IF(N557="nulová",J557,0)</f>
        <v>0</v>
      </c>
      <c r="BJ557" s="18" t="s">
        <v>34</v>
      </c>
      <c r="BK557" s="137">
        <f>ROUND(I557*H557,2)</f>
        <v>0</v>
      </c>
      <c r="BL557" s="18" t="s">
        <v>276</v>
      </c>
      <c r="BM557" s="136" t="s">
        <v>642</v>
      </c>
    </row>
    <row r="558" spans="2:65" s="15" customFormat="1">
      <c r="B558" s="164"/>
      <c r="D558" s="143" t="s">
        <v>177</v>
      </c>
      <c r="E558" s="165" t="s">
        <v>19</v>
      </c>
      <c r="F558" s="166" t="s">
        <v>643</v>
      </c>
      <c r="H558" s="165" t="s">
        <v>19</v>
      </c>
      <c r="I558" s="167"/>
      <c r="L558" s="164"/>
      <c r="M558" s="168"/>
      <c r="T558" s="169"/>
      <c r="AT558" s="165" t="s">
        <v>177</v>
      </c>
      <c r="AU558" s="165" t="s">
        <v>84</v>
      </c>
      <c r="AV558" s="15" t="s">
        <v>34</v>
      </c>
      <c r="AW558" s="15" t="s">
        <v>33</v>
      </c>
      <c r="AX558" s="15" t="s">
        <v>75</v>
      </c>
      <c r="AY558" s="165" t="s">
        <v>166</v>
      </c>
    </row>
    <row r="559" spans="2:65" s="12" customFormat="1">
      <c r="B559" s="142"/>
      <c r="D559" s="143" t="s">
        <v>177</v>
      </c>
      <c r="E559" s="144" t="s">
        <v>19</v>
      </c>
      <c r="F559" s="145" t="s">
        <v>644</v>
      </c>
      <c r="H559" s="146">
        <v>5</v>
      </c>
      <c r="I559" s="147"/>
      <c r="L559" s="142"/>
      <c r="M559" s="148"/>
      <c r="T559" s="149"/>
      <c r="AT559" s="144" t="s">
        <v>177</v>
      </c>
      <c r="AU559" s="144" t="s">
        <v>84</v>
      </c>
      <c r="AV559" s="12" t="s">
        <v>84</v>
      </c>
      <c r="AW559" s="12" t="s">
        <v>33</v>
      </c>
      <c r="AX559" s="12" t="s">
        <v>75</v>
      </c>
      <c r="AY559" s="144" t="s">
        <v>166</v>
      </c>
    </row>
    <row r="560" spans="2:65" s="13" customFormat="1">
      <c r="B560" s="150"/>
      <c r="D560" s="143" t="s">
        <v>177</v>
      </c>
      <c r="E560" s="151" t="s">
        <v>19</v>
      </c>
      <c r="F560" s="152" t="s">
        <v>179</v>
      </c>
      <c r="H560" s="153">
        <v>5</v>
      </c>
      <c r="I560" s="154"/>
      <c r="L560" s="150"/>
      <c r="M560" s="155"/>
      <c r="T560" s="156"/>
      <c r="AT560" s="151" t="s">
        <v>177</v>
      </c>
      <c r="AU560" s="151" t="s">
        <v>84</v>
      </c>
      <c r="AV560" s="13" t="s">
        <v>89</v>
      </c>
      <c r="AW560" s="13" t="s">
        <v>33</v>
      </c>
      <c r="AX560" s="13" t="s">
        <v>75</v>
      </c>
      <c r="AY560" s="151" t="s">
        <v>166</v>
      </c>
    </row>
    <row r="561" spans="2:65" s="14" customFormat="1">
      <c r="B561" s="157"/>
      <c r="D561" s="143" t="s">
        <v>177</v>
      </c>
      <c r="E561" s="158" t="s">
        <v>19</v>
      </c>
      <c r="F561" s="159" t="s">
        <v>180</v>
      </c>
      <c r="H561" s="160">
        <v>5</v>
      </c>
      <c r="I561" s="161"/>
      <c r="L561" s="157"/>
      <c r="M561" s="162"/>
      <c r="T561" s="163"/>
      <c r="AT561" s="158" t="s">
        <v>177</v>
      </c>
      <c r="AU561" s="158" t="s">
        <v>84</v>
      </c>
      <c r="AV561" s="14" t="s">
        <v>173</v>
      </c>
      <c r="AW561" s="14" t="s">
        <v>33</v>
      </c>
      <c r="AX561" s="14" t="s">
        <v>34</v>
      </c>
      <c r="AY561" s="158" t="s">
        <v>166</v>
      </c>
    </row>
    <row r="562" spans="2:65" s="1" customFormat="1" ht="16.5" customHeight="1">
      <c r="B562" s="33"/>
      <c r="C562" s="125" t="s">
        <v>645</v>
      </c>
      <c r="D562" s="125" t="s">
        <v>168</v>
      </c>
      <c r="E562" s="126" t="s">
        <v>646</v>
      </c>
      <c r="F562" s="127" t="s">
        <v>647</v>
      </c>
      <c r="G562" s="128" t="s">
        <v>622</v>
      </c>
      <c r="H562" s="129">
        <v>2</v>
      </c>
      <c r="I562" s="130"/>
      <c r="J562" s="131">
        <f>ROUND(I562*H562,2)</f>
        <v>0</v>
      </c>
      <c r="K562" s="127" t="s">
        <v>172</v>
      </c>
      <c r="L562" s="33"/>
      <c r="M562" s="132" t="s">
        <v>19</v>
      </c>
      <c r="N562" s="133" t="s">
        <v>46</v>
      </c>
      <c r="P562" s="134">
        <f>O562*H562</f>
        <v>0</v>
      </c>
      <c r="Q562" s="134">
        <v>1.8079999999999999E-2</v>
      </c>
      <c r="R562" s="134">
        <f>Q562*H562</f>
        <v>3.6159999999999998E-2</v>
      </c>
      <c r="S562" s="134">
        <v>0</v>
      </c>
      <c r="T562" s="135">
        <f>S562*H562</f>
        <v>0</v>
      </c>
      <c r="AR562" s="136" t="s">
        <v>276</v>
      </c>
      <c r="AT562" s="136" t="s">
        <v>168</v>
      </c>
      <c r="AU562" s="136" t="s">
        <v>84</v>
      </c>
      <c r="AY562" s="18" t="s">
        <v>166</v>
      </c>
      <c r="BE562" s="137">
        <f>IF(N562="základní",J562,0)</f>
        <v>0</v>
      </c>
      <c r="BF562" s="137">
        <f>IF(N562="snížená",J562,0)</f>
        <v>0</v>
      </c>
      <c r="BG562" s="137">
        <f>IF(N562="zákl. přenesená",J562,0)</f>
        <v>0</v>
      </c>
      <c r="BH562" s="137">
        <f>IF(N562="sníž. přenesená",J562,0)</f>
        <v>0</v>
      </c>
      <c r="BI562" s="137">
        <f>IF(N562="nulová",J562,0)</f>
        <v>0</v>
      </c>
      <c r="BJ562" s="18" t="s">
        <v>34</v>
      </c>
      <c r="BK562" s="137">
        <f>ROUND(I562*H562,2)</f>
        <v>0</v>
      </c>
      <c r="BL562" s="18" t="s">
        <v>276</v>
      </c>
      <c r="BM562" s="136" t="s">
        <v>648</v>
      </c>
    </row>
    <row r="563" spans="2:65" s="1" customFormat="1">
      <c r="B563" s="33"/>
      <c r="D563" s="138" t="s">
        <v>175</v>
      </c>
      <c r="F563" s="139" t="s">
        <v>649</v>
      </c>
      <c r="I563" s="140"/>
      <c r="L563" s="33"/>
      <c r="M563" s="141"/>
      <c r="T563" s="54"/>
      <c r="AT563" s="18" t="s">
        <v>175</v>
      </c>
      <c r="AU563" s="18" t="s">
        <v>84</v>
      </c>
    </row>
    <row r="564" spans="2:65" s="15" customFormat="1">
      <c r="B564" s="164"/>
      <c r="D564" s="143" t="s">
        <v>177</v>
      </c>
      <c r="E564" s="165" t="s">
        <v>19</v>
      </c>
      <c r="F564" s="166" t="s">
        <v>510</v>
      </c>
      <c r="H564" s="165" t="s">
        <v>19</v>
      </c>
      <c r="I564" s="167"/>
      <c r="L564" s="164"/>
      <c r="M564" s="168"/>
      <c r="T564" s="169"/>
      <c r="AT564" s="165" t="s">
        <v>177</v>
      </c>
      <c r="AU564" s="165" t="s">
        <v>84</v>
      </c>
      <c r="AV564" s="15" t="s">
        <v>34</v>
      </c>
      <c r="AW564" s="15" t="s">
        <v>33</v>
      </c>
      <c r="AX564" s="15" t="s">
        <v>75</v>
      </c>
      <c r="AY564" s="165" t="s">
        <v>166</v>
      </c>
    </row>
    <row r="565" spans="2:65" s="12" customFormat="1">
      <c r="B565" s="142"/>
      <c r="D565" s="143" t="s">
        <v>177</v>
      </c>
      <c r="E565" s="144" t="s">
        <v>19</v>
      </c>
      <c r="F565" s="145" t="s">
        <v>84</v>
      </c>
      <c r="H565" s="146">
        <v>2</v>
      </c>
      <c r="I565" s="147"/>
      <c r="L565" s="142"/>
      <c r="M565" s="148"/>
      <c r="T565" s="149"/>
      <c r="AT565" s="144" t="s">
        <v>177</v>
      </c>
      <c r="AU565" s="144" t="s">
        <v>84</v>
      </c>
      <c r="AV565" s="12" t="s">
        <v>84</v>
      </c>
      <c r="AW565" s="12" t="s">
        <v>33</v>
      </c>
      <c r="AX565" s="12" t="s">
        <v>75</v>
      </c>
      <c r="AY565" s="144" t="s">
        <v>166</v>
      </c>
    </row>
    <row r="566" spans="2:65" s="13" customFormat="1">
      <c r="B566" s="150"/>
      <c r="D566" s="143" t="s">
        <v>177</v>
      </c>
      <c r="E566" s="151" t="s">
        <v>19</v>
      </c>
      <c r="F566" s="152" t="s">
        <v>179</v>
      </c>
      <c r="H566" s="153">
        <v>2</v>
      </c>
      <c r="I566" s="154"/>
      <c r="L566" s="150"/>
      <c r="M566" s="155"/>
      <c r="T566" s="156"/>
      <c r="AT566" s="151" t="s">
        <v>177</v>
      </c>
      <c r="AU566" s="151" t="s">
        <v>84</v>
      </c>
      <c r="AV566" s="13" t="s">
        <v>89</v>
      </c>
      <c r="AW566" s="13" t="s">
        <v>33</v>
      </c>
      <c r="AX566" s="13" t="s">
        <v>75</v>
      </c>
      <c r="AY566" s="151" t="s">
        <v>166</v>
      </c>
    </row>
    <row r="567" spans="2:65" s="14" customFormat="1">
      <c r="B567" s="157"/>
      <c r="D567" s="143" t="s">
        <v>177</v>
      </c>
      <c r="E567" s="158" t="s">
        <v>19</v>
      </c>
      <c r="F567" s="159" t="s">
        <v>180</v>
      </c>
      <c r="H567" s="160">
        <v>2</v>
      </c>
      <c r="I567" s="161"/>
      <c r="L567" s="157"/>
      <c r="M567" s="162"/>
      <c r="T567" s="163"/>
      <c r="AT567" s="158" t="s">
        <v>177</v>
      </c>
      <c r="AU567" s="158" t="s">
        <v>84</v>
      </c>
      <c r="AV567" s="14" t="s">
        <v>173</v>
      </c>
      <c r="AW567" s="14" t="s">
        <v>33</v>
      </c>
      <c r="AX567" s="14" t="s">
        <v>34</v>
      </c>
      <c r="AY567" s="158" t="s">
        <v>166</v>
      </c>
    </row>
    <row r="568" spans="2:65" s="1" customFormat="1" ht="16.5" customHeight="1">
      <c r="B568" s="33"/>
      <c r="C568" s="125" t="s">
        <v>650</v>
      </c>
      <c r="D568" s="125" t="s">
        <v>168</v>
      </c>
      <c r="E568" s="126" t="s">
        <v>651</v>
      </c>
      <c r="F568" s="127" t="s">
        <v>652</v>
      </c>
      <c r="G568" s="128" t="s">
        <v>622</v>
      </c>
      <c r="H568" s="129">
        <v>5</v>
      </c>
      <c r="I568" s="130"/>
      <c r="J568" s="131">
        <f>ROUND(I568*H568,2)</f>
        <v>0</v>
      </c>
      <c r="K568" s="127" t="s">
        <v>172</v>
      </c>
      <c r="L568" s="33"/>
      <c r="M568" s="132" t="s">
        <v>19</v>
      </c>
      <c r="N568" s="133" t="s">
        <v>46</v>
      </c>
      <c r="P568" s="134">
        <f>O568*H568</f>
        <v>0</v>
      </c>
      <c r="Q568" s="134">
        <v>0</v>
      </c>
      <c r="R568" s="134">
        <f>Q568*H568</f>
        <v>0</v>
      </c>
      <c r="S568" s="134">
        <v>1.9460000000000002E-2</v>
      </c>
      <c r="T568" s="135">
        <f>S568*H568</f>
        <v>9.7300000000000011E-2</v>
      </c>
      <c r="AR568" s="136" t="s">
        <v>276</v>
      </c>
      <c r="AT568" s="136" t="s">
        <v>168</v>
      </c>
      <c r="AU568" s="136" t="s">
        <v>84</v>
      </c>
      <c r="AY568" s="18" t="s">
        <v>166</v>
      </c>
      <c r="BE568" s="137">
        <f>IF(N568="základní",J568,0)</f>
        <v>0</v>
      </c>
      <c r="BF568" s="137">
        <f>IF(N568="snížená",J568,0)</f>
        <v>0</v>
      </c>
      <c r="BG568" s="137">
        <f>IF(N568="zákl. přenesená",J568,0)</f>
        <v>0</v>
      </c>
      <c r="BH568" s="137">
        <f>IF(N568="sníž. přenesená",J568,0)</f>
        <v>0</v>
      </c>
      <c r="BI568" s="137">
        <f>IF(N568="nulová",J568,0)</f>
        <v>0</v>
      </c>
      <c r="BJ568" s="18" t="s">
        <v>34</v>
      </c>
      <c r="BK568" s="137">
        <f>ROUND(I568*H568,2)</f>
        <v>0</v>
      </c>
      <c r="BL568" s="18" t="s">
        <v>276</v>
      </c>
      <c r="BM568" s="136" t="s">
        <v>653</v>
      </c>
    </row>
    <row r="569" spans="2:65" s="1" customFormat="1">
      <c r="B569" s="33"/>
      <c r="D569" s="138" t="s">
        <v>175</v>
      </c>
      <c r="F569" s="139" t="s">
        <v>654</v>
      </c>
      <c r="I569" s="140"/>
      <c r="L569" s="33"/>
      <c r="M569" s="141"/>
      <c r="T569" s="54"/>
      <c r="AT569" s="18" t="s">
        <v>175</v>
      </c>
      <c r="AU569" s="18" t="s">
        <v>84</v>
      </c>
    </row>
    <row r="570" spans="2:65" s="15" customFormat="1">
      <c r="B570" s="164"/>
      <c r="D570" s="143" t="s">
        <v>177</v>
      </c>
      <c r="E570" s="165" t="s">
        <v>19</v>
      </c>
      <c r="F570" s="166" t="s">
        <v>313</v>
      </c>
      <c r="H570" s="165" t="s">
        <v>19</v>
      </c>
      <c r="I570" s="167"/>
      <c r="L570" s="164"/>
      <c r="M570" s="168"/>
      <c r="T570" s="169"/>
      <c r="AT570" s="165" t="s">
        <v>177</v>
      </c>
      <c r="AU570" s="165" t="s">
        <v>84</v>
      </c>
      <c r="AV570" s="15" t="s">
        <v>34</v>
      </c>
      <c r="AW570" s="15" t="s">
        <v>33</v>
      </c>
      <c r="AX570" s="15" t="s">
        <v>75</v>
      </c>
      <c r="AY570" s="165" t="s">
        <v>166</v>
      </c>
    </row>
    <row r="571" spans="2:65" s="12" customFormat="1">
      <c r="B571" s="142"/>
      <c r="D571" s="143" t="s">
        <v>177</v>
      </c>
      <c r="E571" s="144" t="s">
        <v>19</v>
      </c>
      <c r="F571" s="145" t="s">
        <v>205</v>
      </c>
      <c r="H571" s="146">
        <v>5</v>
      </c>
      <c r="I571" s="147"/>
      <c r="L571" s="142"/>
      <c r="M571" s="148"/>
      <c r="T571" s="149"/>
      <c r="AT571" s="144" t="s">
        <v>177</v>
      </c>
      <c r="AU571" s="144" t="s">
        <v>84</v>
      </c>
      <c r="AV571" s="12" t="s">
        <v>84</v>
      </c>
      <c r="AW571" s="12" t="s">
        <v>33</v>
      </c>
      <c r="AX571" s="12" t="s">
        <v>75</v>
      </c>
      <c r="AY571" s="144" t="s">
        <v>166</v>
      </c>
    </row>
    <row r="572" spans="2:65" s="13" customFormat="1">
      <c r="B572" s="150"/>
      <c r="D572" s="143" t="s">
        <v>177</v>
      </c>
      <c r="E572" s="151" t="s">
        <v>19</v>
      </c>
      <c r="F572" s="152" t="s">
        <v>179</v>
      </c>
      <c r="H572" s="153">
        <v>5</v>
      </c>
      <c r="I572" s="154"/>
      <c r="L572" s="150"/>
      <c r="M572" s="155"/>
      <c r="T572" s="156"/>
      <c r="AT572" s="151" t="s">
        <v>177</v>
      </c>
      <c r="AU572" s="151" t="s">
        <v>84</v>
      </c>
      <c r="AV572" s="13" t="s">
        <v>89</v>
      </c>
      <c r="AW572" s="13" t="s">
        <v>33</v>
      </c>
      <c r="AX572" s="13" t="s">
        <v>75</v>
      </c>
      <c r="AY572" s="151" t="s">
        <v>166</v>
      </c>
    </row>
    <row r="573" spans="2:65" s="14" customFormat="1">
      <c r="B573" s="157"/>
      <c r="D573" s="143" t="s">
        <v>177</v>
      </c>
      <c r="E573" s="158" t="s">
        <v>19</v>
      </c>
      <c r="F573" s="159" t="s">
        <v>180</v>
      </c>
      <c r="H573" s="160">
        <v>5</v>
      </c>
      <c r="I573" s="161"/>
      <c r="L573" s="157"/>
      <c r="M573" s="162"/>
      <c r="T573" s="163"/>
      <c r="AT573" s="158" t="s">
        <v>177</v>
      </c>
      <c r="AU573" s="158" t="s">
        <v>84</v>
      </c>
      <c r="AV573" s="14" t="s">
        <v>173</v>
      </c>
      <c r="AW573" s="14" t="s">
        <v>33</v>
      </c>
      <c r="AX573" s="14" t="s">
        <v>34</v>
      </c>
      <c r="AY573" s="158" t="s">
        <v>166</v>
      </c>
    </row>
    <row r="574" spans="2:65" s="1" customFormat="1" ht="24.15" customHeight="1">
      <c r="B574" s="33"/>
      <c r="C574" s="125" t="s">
        <v>655</v>
      </c>
      <c r="D574" s="125" t="s">
        <v>168</v>
      </c>
      <c r="E574" s="126" t="s">
        <v>656</v>
      </c>
      <c r="F574" s="127" t="s">
        <v>657</v>
      </c>
      <c r="G574" s="128" t="s">
        <v>622</v>
      </c>
      <c r="H574" s="129">
        <v>7</v>
      </c>
      <c r="I574" s="130"/>
      <c r="J574" s="131">
        <f>ROUND(I574*H574,2)</f>
        <v>0</v>
      </c>
      <c r="K574" s="127" t="s">
        <v>172</v>
      </c>
      <c r="L574" s="33"/>
      <c r="M574" s="132" t="s">
        <v>19</v>
      </c>
      <c r="N574" s="133" t="s">
        <v>46</v>
      </c>
      <c r="P574" s="134">
        <f>O574*H574</f>
        <v>0</v>
      </c>
      <c r="Q574" s="134">
        <v>1.6969999999999999E-2</v>
      </c>
      <c r="R574" s="134">
        <f>Q574*H574</f>
        <v>0.11878999999999999</v>
      </c>
      <c r="S574" s="134">
        <v>0</v>
      </c>
      <c r="T574" s="135">
        <f>S574*H574</f>
        <v>0</v>
      </c>
      <c r="AR574" s="136" t="s">
        <v>276</v>
      </c>
      <c r="AT574" s="136" t="s">
        <v>168</v>
      </c>
      <c r="AU574" s="136" t="s">
        <v>84</v>
      </c>
      <c r="AY574" s="18" t="s">
        <v>166</v>
      </c>
      <c r="BE574" s="137">
        <f>IF(N574="základní",J574,0)</f>
        <v>0</v>
      </c>
      <c r="BF574" s="137">
        <f>IF(N574="snížená",J574,0)</f>
        <v>0</v>
      </c>
      <c r="BG574" s="137">
        <f>IF(N574="zákl. přenesená",J574,0)</f>
        <v>0</v>
      </c>
      <c r="BH574" s="137">
        <f>IF(N574="sníž. přenesená",J574,0)</f>
        <v>0</v>
      </c>
      <c r="BI574" s="137">
        <f>IF(N574="nulová",J574,0)</f>
        <v>0</v>
      </c>
      <c r="BJ574" s="18" t="s">
        <v>34</v>
      </c>
      <c r="BK574" s="137">
        <f>ROUND(I574*H574,2)</f>
        <v>0</v>
      </c>
      <c r="BL574" s="18" t="s">
        <v>276</v>
      </c>
      <c r="BM574" s="136" t="s">
        <v>658</v>
      </c>
    </row>
    <row r="575" spans="2:65" s="1" customFormat="1">
      <c r="B575" s="33"/>
      <c r="D575" s="138" t="s">
        <v>175</v>
      </c>
      <c r="F575" s="139" t="s">
        <v>659</v>
      </c>
      <c r="I575" s="140"/>
      <c r="L575" s="33"/>
      <c r="M575" s="141"/>
      <c r="T575" s="54"/>
      <c r="AT575" s="18" t="s">
        <v>175</v>
      </c>
      <c r="AU575" s="18" t="s">
        <v>84</v>
      </c>
    </row>
    <row r="576" spans="2:65" s="15" customFormat="1">
      <c r="B576" s="164"/>
      <c r="D576" s="143" t="s">
        <v>177</v>
      </c>
      <c r="E576" s="165" t="s">
        <v>19</v>
      </c>
      <c r="F576" s="166" t="s">
        <v>510</v>
      </c>
      <c r="H576" s="165" t="s">
        <v>19</v>
      </c>
      <c r="I576" s="167"/>
      <c r="L576" s="164"/>
      <c r="M576" s="168"/>
      <c r="T576" s="169"/>
      <c r="AT576" s="165" t="s">
        <v>177</v>
      </c>
      <c r="AU576" s="165" t="s">
        <v>84</v>
      </c>
      <c r="AV576" s="15" t="s">
        <v>34</v>
      </c>
      <c r="AW576" s="15" t="s">
        <v>33</v>
      </c>
      <c r="AX576" s="15" t="s">
        <v>75</v>
      </c>
      <c r="AY576" s="165" t="s">
        <v>166</v>
      </c>
    </row>
    <row r="577" spans="2:65" s="12" customFormat="1">
      <c r="B577" s="142"/>
      <c r="D577" s="143" t="s">
        <v>177</v>
      </c>
      <c r="E577" s="144" t="s">
        <v>19</v>
      </c>
      <c r="F577" s="145" t="s">
        <v>222</v>
      </c>
      <c r="H577" s="146">
        <v>7</v>
      </c>
      <c r="I577" s="147"/>
      <c r="L577" s="142"/>
      <c r="M577" s="148"/>
      <c r="T577" s="149"/>
      <c r="AT577" s="144" t="s">
        <v>177</v>
      </c>
      <c r="AU577" s="144" t="s">
        <v>84</v>
      </c>
      <c r="AV577" s="12" t="s">
        <v>84</v>
      </c>
      <c r="AW577" s="12" t="s">
        <v>33</v>
      </c>
      <c r="AX577" s="12" t="s">
        <v>75</v>
      </c>
      <c r="AY577" s="144" t="s">
        <v>166</v>
      </c>
    </row>
    <row r="578" spans="2:65" s="13" customFormat="1">
      <c r="B578" s="150"/>
      <c r="D578" s="143" t="s">
        <v>177</v>
      </c>
      <c r="E578" s="151" t="s">
        <v>19</v>
      </c>
      <c r="F578" s="152" t="s">
        <v>179</v>
      </c>
      <c r="H578" s="153">
        <v>7</v>
      </c>
      <c r="I578" s="154"/>
      <c r="L578" s="150"/>
      <c r="M578" s="155"/>
      <c r="T578" s="156"/>
      <c r="AT578" s="151" t="s">
        <v>177</v>
      </c>
      <c r="AU578" s="151" t="s">
        <v>84</v>
      </c>
      <c r="AV578" s="13" t="s">
        <v>89</v>
      </c>
      <c r="AW578" s="13" t="s">
        <v>33</v>
      </c>
      <c r="AX578" s="13" t="s">
        <v>75</v>
      </c>
      <c r="AY578" s="151" t="s">
        <v>166</v>
      </c>
    </row>
    <row r="579" spans="2:65" s="14" customFormat="1">
      <c r="B579" s="157"/>
      <c r="D579" s="143" t="s">
        <v>177</v>
      </c>
      <c r="E579" s="158" t="s">
        <v>19</v>
      </c>
      <c r="F579" s="159" t="s">
        <v>180</v>
      </c>
      <c r="H579" s="160">
        <v>7</v>
      </c>
      <c r="I579" s="161"/>
      <c r="L579" s="157"/>
      <c r="M579" s="162"/>
      <c r="T579" s="163"/>
      <c r="AT579" s="158" t="s">
        <v>177</v>
      </c>
      <c r="AU579" s="158" t="s">
        <v>84</v>
      </c>
      <c r="AV579" s="14" t="s">
        <v>173</v>
      </c>
      <c r="AW579" s="14" t="s">
        <v>33</v>
      </c>
      <c r="AX579" s="14" t="s">
        <v>34</v>
      </c>
      <c r="AY579" s="158" t="s">
        <v>166</v>
      </c>
    </row>
    <row r="580" spans="2:65" s="1" customFormat="1" ht="16.5" customHeight="1">
      <c r="B580" s="33"/>
      <c r="C580" s="125" t="s">
        <v>660</v>
      </c>
      <c r="D580" s="125" t="s">
        <v>168</v>
      </c>
      <c r="E580" s="126" t="s">
        <v>661</v>
      </c>
      <c r="F580" s="127" t="s">
        <v>662</v>
      </c>
      <c r="G580" s="128" t="s">
        <v>622</v>
      </c>
      <c r="H580" s="129">
        <v>1</v>
      </c>
      <c r="I580" s="130"/>
      <c r="J580" s="131">
        <f>ROUND(I580*H580,2)</f>
        <v>0</v>
      </c>
      <c r="K580" s="127" t="s">
        <v>172</v>
      </c>
      <c r="L580" s="33"/>
      <c r="M580" s="132" t="s">
        <v>19</v>
      </c>
      <c r="N580" s="133" t="s">
        <v>46</v>
      </c>
      <c r="P580" s="134">
        <f>O580*H580</f>
        <v>0</v>
      </c>
      <c r="Q580" s="134">
        <v>6.3299999999999997E-3</v>
      </c>
      <c r="R580" s="134">
        <f>Q580*H580</f>
        <v>6.3299999999999997E-3</v>
      </c>
      <c r="S580" s="134">
        <v>0</v>
      </c>
      <c r="T580" s="135">
        <f>S580*H580</f>
        <v>0</v>
      </c>
      <c r="AR580" s="136" t="s">
        <v>276</v>
      </c>
      <c r="AT580" s="136" t="s">
        <v>168</v>
      </c>
      <c r="AU580" s="136" t="s">
        <v>84</v>
      </c>
      <c r="AY580" s="18" t="s">
        <v>166</v>
      </c>
      <c r="BE580" s="137">
        <f>IF(N580="základní",J580,0)</f>
        <v>0</v>
      </c>
      <c r="BF580" s="137">
        <f>IF(N580="snížená",J580,0)</f>
        <v>0</v>
      </c>
      <c r="BG580" s="137">
        <f>IF(N580="zákl. přenesená",J580,0)</f>
        <v>0</v>
      </c>
      <c r="BH580" s="137">
        <f>IF(N580="sníž. přenesená",J580,0)</f>
        <v>0</v>
      </c>
      <c r="BI580" s="137">
        <f>IF(N580="nulová",J580,0)</f>
        <v>0</v>
      </c>
      <c r="BJ580" s="18" t="s">
        <v>34</v>
      </c>
      <c r="BK580" s="137">
        <f>ROUND(I580*H580,2)</f>
        <v>0</v>
      </c>
      <c r="BL580" s="18" t="s">
        <v>276</v>
      </c>
      <c r="BM580" s="136" t="s">
        <v>663</v>
      </c>
    </row>
    <row r="581" spans="2:65" s="1" customFormat="1">
      <c r="B581" s="33"/>
      <c r="D581" s="138" t="s">
        <v>175</v>
      </c>
      <c r="F581" s="139" t="s">
        <v>664</v>
      </c>
      <c r="I581" s="140"/>
      <c r="L581" s="33"/>
      <c r="M581" s="141"/>
      <c r="T581" s="54"/>
      <c r="AT581" s="18" t="s">
        <v>175</v>
      </c>
      <c r="AU581" s="18" t="s">
        <v>84</v>
      </c>
    </row>
    <row r="582" spans="2:65" s="12" customFormat="1">
      <c r="B582" s="142"/>
      <c r="D582" s="143" t="s">
        <v>177</v>
      </c>
      <c r="E582" s="144" t="s">
        <v>19</v>
      </c>
      <c r="F582" s="145" t="s">
        <v>34</v>
      </c>
      <c r="H582" s="146">
        <v>1</v>
      </c>
      <c r="I582" s="147"/>
      <c r="L582" s="142"/>
      <c r="M582" s="148"/>
      <c r="T582" s="149"/>
      <c r="AT582" s="144" t="s">
        <v>177</v>
      </c>
      <c r="AU582" s="144" t="s">
        <v>84</v>
      </c>
      <c r="AV582" s="12" t="s">
        <v>84</v>
      </c>
      <c r="AW582" s="12" t="s">
        <v>33</v>
      </c>
      <c r="AX582" s="12" t="s">
        <v>75</v>
      </c>
      <c r="AY582" s="144" t="s">
        <v>166</v>
      </c>
    </row>
    <row r="583" spans="2:65" s="13" customFormat="1">
      <c r="B583" s="150"/>
      <c r="D583" s="143" t="s">
        <v>177</v>
      </c>
      <c r="E583" s="151" t="s">
        <v>19</v>
      </c>
      <c r="F583" s="152" t="s">
        <v>179</v>
      </c>
      <c r="H583" s="153">
        <v>1</v>
      </c>
      <c r="I583" s="154"/>
      <c r="L583" s="150"/>
      <c r="M583" s="155"/>
      <c r="T583" s="156"/>
      <c r="AT583" s="151" t="s">
        <v>177</v>
      </c>
      <c r="AU583" s="151" t="s">
        <v>84</v>
      </c>
      <c r="AV583" s="13" t="s">
        <v>89</v>
      </c>
      <c r="AW583" s="13" t="s">
        <v>33</v>
      </c>
      <c r="AX583" s="13" t="s">
        <v>75</v>
      </c>
      <c r="AY583" s="151" t="s">
        <v>166</v>
      </c>
    </row>
    <row r="584" spans="2:65" s="14" customFormat="1">
      <c r="B584" s="157"/>
      <c r="D584" s="143" t="s">
        <v>177</v>
      </c>
      <c r="E584" s="158" t="s">
        <v>19</v>
      </c>
      <c r="F584" s="159" t="s">
        <v>180</v>
      </c>
      <c r="H584" s="160">
        <v>1</v>
      </c>
      <c r="I584" s="161"/>
      <c r="L584" s="157"/>
      <c r="M584" s="162"/>
      <c r="T584" s="163"/>
      <c r="AT584" s="158" t="s">
        <v>177</v>
      </c>
      <c r="AU584" s="158" t="s">
        <v>84</v>
      </c>
      <c r="AV584" s="14" t="s">
        <v>173</v>
      </c>
      <c r="AW584" s="14" t="s">
        <v>33</v>
      </c>
      <c r="AX584" s="14" t="s">
        <v>34</v>
      </c>
      <c r="AY584" s="158" t="s">
        <v>166</v>
      </c>
    </row>
    <row r="585" spans="2:65" s="1" customFormat="1" ht="16.5" customHeight="1">
      <c r="B585" s="33"/>
      <c r="C585" s="170" t="s">
        <v>665</v>
      </c>
      <c r="D585" s="170" t="s">
        <v>287</v>
      </c>
      <c r="E585" s="171" t="s">
        <v>666</v>
      </c>
      <c r="F585" s="172" t="s">
        <v>667</v>
      </c>
      <c r="G585" s="173" t="s">
        <v>104</v>
      </c>
      <c r="H585" s="174">
        <v>1</v>
      </c>
      <c r="I585" s="175"/>
      <c r="J585" s="176">
        <f>ROUND(I585*H585,2)</f>
        <v>0</v>
      </c>
      <c r="K585" s="172" t="s">
        <v>172</v>
      </c>
      <c r="L585" s="177"/>
      <c r="M585" s="178" t="s">
        <v>19</v>
      </c>
      <c r="N585" s="179" t="s">
        <v>46</v>
      </c>
      <c r="P585" s="134">
        <f>O585*H585</f>
        <v>0</v>
      </c>
      <c r="Q585" s="134">
        <v>1.0999999999999999E-2</v>
      </c>
      <c r="R585" s="134">
        <f>Q585*H585</f>
        <v>1.0999999999999999E-2</v>
      </c>
      <c r="S585" s="134">
        <v>0</v>
      </c>
      <c r="T585" s="135">
        <f>S585*H585</f>
        <v>0</v>
      </c>
      <c r="AR585" s="136" t="s">
        <v>383</v>
      </c>
      <c r="AT585" s="136" t="s">
        <v>287</v>
      </c>
      <c r="AU585" s="136" t="s">
        <v>84</v>
      </c>
      <c r="AY585" s="18" t="s">
        <v>166</v>
      </c>
      <c r="BE585" s="137">
        <f>IF(N585="základní",J585,0)</f>
        <v>0</v>
      </c>
      <c r="BF585" s="137">
        <f>IF(N585="snížená",J585,0)</f>
        <v>0</v>
      </c>
      <c r="BG585" s="137">
        <f>IF(N585="zákl. přenesená",J585,0)</f>
        <v>0</v>
      </c>
      <c r="BH585" s="137">
        <f>IF(N585="sníž. přenesená",J585,0)</f>
        <v>0</v>
      </c>
      <c r="BI585" s="137">
        <f>IF(N585="nulová",J585,0)</f>
        <v>0</v>
      </c>
      <c r="BJ585" s="18" t="s">
        <v>34</v>
      </c>
      <c r="BK585" s="137">
        <f>ROUND(I585*H585,2)</f>
        <v>0</v>
      </c>
      <c r="BL585" s="18" t="s">
        <v>276</v>
      </c>
      <c r="BM585" s="136" t="s">
        <v>668</v>
      </c>
    </row>
    <row r="586" spans="2:65" s="1" customFormat="1" ht="16.5" customHeight="1">
      <c r="B586" s="33"/>
      <c r="C586" s="125" t="s">
        <v>669</v>
      </c>
      <c r="D586" s="125" t="s">
        <v>168</v>
      </c>
      <c r="E586" s="126" t="s">
        <v>670</v>
      </c>
      <c r="F586" s="127" t="s">
        <v>671</v>
      </c>
      <c r="G586" s="128" t="s">
        <v>622</v>
      </c>
      <c r="H586" s="129">
        <v>1</v>
      </c>
      <c r="I586" s="130"/>
      <c r="J586" s="131">
        <f>ROUND(I586*H586,2)</f>
        <v>0</v>
      </c>
      <c r="K586" s="127" t="s">
        <v>172</v>
      </c>
      <c r="L586" s="33"/>
      <c r="M586" s="132" t="s">
        <v>19</v>
      </c>
      <c r="N586" s="133" t="s">
        <v>46</v>
      </c>
      <c r="P586" s="134">
        <f>O586*H586</f>
        <v>0</v>
      </c>
      <c r="Q586" s="134">
        <v>4.2000000000000002E-4</v>
      </c>
      <c r="R586" s="134">
        <f>Q586*H586</f>
        <v>4.2000000000000002E-4</v>
      </c>
      <c r="S586" s="134">
        <v>0</v>
      </c>
      <c r="T586" s="135">
        <f>S586*H586</f>
        <v>0</v>
      </c>
      <c r="AR586" s="136" t="s">
        <v>276</v>
      </c>
      <c r="AT586" s="136" t="s">
        <v>168</v>
      </c>
      <c r="AU586" s="136" t="s">
        <v>84</v>
      </c>
      <c r="AY586" s="18" t="s">
        <v>166</v>
      </c>
      <c r="BE586" s="137">
        <f>IF(N586="základní",J586,0)</f>
        <v>0</v>
      </c>
      <c r="BF586" s="137">
        <f>IF(N586="snížená",J586,0)</f>
        <v>0</v>
      </c>
      <c r="BG586" s="137">
        <f>IF(N586="zákl. přenesená",J586,0)</f>
        <v>0</v>
      </c>
      <c r="BH586" s="137">
        <f>IF(N586="sníž. přenesená",J586,0)</f>
        <v>0</v>
      </c>
      <c r="BI586" s="137">
        <f>IF(N586="nulová",J586,0)</f>
        <v>0</v>
      </c>
      <c r="BJ586" s="18" t="s">
        <v>34</v>
      </c>
      <c r="BK586" s="137">
        <f>ROUND(I586*H586,2)</f>
        <v>0</v>
      </c>
      <c r="BL586" s="18" t="s">
        <v>276</v>
      </c>
      <c r="BM586" s="136" t="s">
        <v>672</v>
      </c>
    </row>
    <row r="587" spans="2:65" s="1" customFormat="1">
      <c r="B587" s="33"/>
      <c r="D587" s="138" t="s">
        <v>175</v>
      </c>
      <c r="F587" s="139" t="s">
        <v>673</v>
      </c>
      <c r="I587" s="140"/>
      <c r="L587" s="33"/>
      <c r="M587" s="141"/>
      <c r="T587" s="54"/>
      <c r="AT587" s="18" t="s">
        <v>175</v>
      </c>
      <c r="AU587" s="18" t="s">
        <v>84</v>
      </c>
    </row>
    <row r="588" spans="2:65" s="15" customFormat="1">
      <c r="B588" s="164"/>
      <c r="D588" s="143" t="s">
        <v>177</v>
      </c>
      <c r="E588" s="165" t="s">
        <v>19</v>
      </c>
      <c r="F588" s="166" t="s">
        <v>510</v>
      </c>
      <c r="H588" s="165" t="s">
        <v>19</v>
      </c>
      <c r="I588" s="167"/>
      <c r="L588" s="164"/>
      <c r="M588" s="168"/>
      <c r="T588" s="169"/>
      <c r="AT588" s="165" t="s">
        <v>177</v>
      </c>
      <c r="AU588" s="165" t="s">
        <v>84</v>
      </c>
      <c r="AV588" s="15" t="s">
        <v>34</v>
      </c>
      <c r="AW588" s="15" t="s">
        <v>33</v>
      </c>
      <c r="AX588" s="15" t="s">
        <v>75</v>
      </c>
      <c r="AY588" s="165" t="s">
        <v>166</v>
      </c>
    </row>
    <row r="589" spans="2:65" s="12" customFormat="1">
      <c r="B589" s="142"/>
      <c r="D589" s="143" t="s">
        <v>177</v>
      </c>
      <c r="E589" s="144" t="s">
        <v>19</v>
      </c>
      <c r="F589" s="145" t="s">
        <v>34</v>
      </c>
      <c r="H589" s="146">
        <v>1</v>
      </c>
      <c r="I589" s="147"/>
      <c r="L589" s="142"/>
      <c r="M589" s="148"/>
      <c r="T589" s="149"/>
      <c r="AT589" s="144" t="s">
        <v>177</v>
      </c>
      <c r="AU589" s="144" t="s">
        <v>84</v>
      </c>
      <c r="AV589" s="12" t="s">
        <v>84</v>
      </c>
      <c r="AW589" s="12" t="s">
        <v>33</v>
      </c>
      <c r="AX589" s="12" t="s">
        <v>75</v>
      </c>
      <c r="AY589" s="144" t="s">
        <v>166</v>
      </c>
    </row>
    <row r="590" spans="2:65" s="13" customFormat="1">
      <c r="B590" s="150"/>
      <c r="D590" s="143" t="s">
        <v>177</v>
      </c>
      <c r="E590" s="151" t="s">
        <v>19</v>
      </c>
      <c r="F590" s="152" t="s">
        <v>179</v>
      </c>
      <c r="H590" s="153">
        <v>1</v>
      </c>
      <c r="I590" s="154"/>
      <c r="L590" s="150"/>
      <c r="M590" s="155"/>
      <c r="T590" s="156"/>
      <c r="AT590" s="151" t="s">
        <v>177</v>
      </c>
      <c r="AU590" s="151" t="s">
        <v>84</v>
      </c>
      <c r="AV590" s="13" t="s">
        <v>89</v>
      </c>
      <c r="AW590" s="13" t="s">
        <v>33</v>
      </c>
      <c r="AX590" s="13" t="s">
        <v>75</v>
      </c>
      <c r="AY590" s="151" t="s">
        <v>166</v>
      </c>
    </row>
    <row r="591" spans="2:65" s="14" customFormat="1">
      <c r="B591" s="157"/>
      <c r="D591" s="143" t="s">
        <v>177</v>
      </c>
      <c r="E591" s="158" t="s">
        <v>19</v>
      </c>
      <c r="F591" s="159" t="s">
        <v>180</v>
      </c>
      <c r="H591" s="160">
        <v>1</v>
      </c>
      <c r="I591" s="161"/>
      <c r="L591" s="157"/>
      <c r="M591" s="162"/>
      <c r="T591" s="163"/>
      <c r="AT591" s="158" t="s">
        <v>177</v>
      </c>
      <c r="AU591" s="158" t="s">
        <v>84</v>
      </c>
      <c r="AV591" s="14" t="s">
        <v>173</v>
      </c>
      <c r="AW591" s="14" t="s">
        <v>33</v>
      </c>
      <c r="AX591" s="14" t="s">
        <v>34</v>
      </c>
      <c r="AY591" s="158" t="s">
        <v>166</v>
      </c>
    </row>
    <row r="592" spans="2:65" s="1" customFormat="1" ht="16.5" customHeight="1">
      <c r="B592" s="33"/>
      <c r="C592" s="170" t="s">
        <v>674</v>
      </c>
      <c r="D592" s="170" t="s">
        <v>287</v>
      </c>
      <c r="E592" s="171" t="s">
        <v>675</v>
      </c>
      <c r="F592" s="172" t="s">
        <v>676</v>
      </c>
      <c r="G592" s="173" t="s">
        <v>104</v>
      </c>
      <c r="H592" s="174">
        <v>1</v>
      </c>
      <c r="I592" s="175"/>
      <c r="J592" s="176">
        <f>ROUND(I592*H592,2)</f>
        <v>0</v>
      </c>
      <c r="K592" s="172" t="s">
        <v>172</v>
      </c>
      <c r="L592" s="177"/>
      <c r="M592" s="178" t="s">
        <v>19</v>
      </c>
      <c r="N592" s="179" t="s">
        <v>46</v>
      </c>
      <c r="P592" s="134">
        <f>O592*H592</f>
        <v>0</v>
      </c>
      <c r="Q592" s="134">
        <v>0.01</v>
      </c>
      <c r="R592" s="134">
        <f>Q592*H592</f>
        <v>0.01</v>
      </c>
      <c r="S592" s="134">
        <v>0</v>
      </c>
      <c r="T592" s="135">
        <f>S592*H592</f>
        <v>0</v>
      </c>
      <c r="AR592" s="136" t="s">
        <v>383</v>
      </c>
      <c r="AT592" s="136" t="s">
        <v>287</v>
      </c>
      <c r="AU592" s="136" t="s">
        <v>84</v>
      </c>
      <c r="AY592" s="18" t="s">
        <v>166</v>
      </c>
      <c r="BE592" s="137">
        <f>IF(N592="základní",J592,0)</f>
        <v>0</v>
      </c>
      <c r="BF592" s="137">
        <f>IF(N592="snížená",J592,0)</f>
        <v>0</v>
      </c>
      <c r="BG592" s="137">
        <f>IF(N592="zákl. přenesená",J592,0)</f>
        <v>0</v>
      </c>
      <c r="BH592" s="137">
        <f>IF(N592="sníž. přenesená",J592,0)</f>
        <v>0</v>
      </c>
      <c r="BI592" s="137">
        <f>IF(N592="nulová",J592,0)</f>
        <v>0</v>
      </c>
      <c r="BJ592" s="18" t="s">
        <v>34</v>
      </c>
      <c r="BK592" s="137">
        <f>ROUND(I592*H592,2)</f>
        <v>0</v>
      </c>
      <c r="BL592" s="18" t="s">
        <v>276</v>
      </c>
      <c r="BM592" s="136" t="s">
        <v>677</v>
      </c>
    </row>
    <row r="593" spans="2:65" s="1" customFormat="1" ht="16.5" customHeight="1">
      <c r="B593" s="33"/>
      <c r="C593" s="125" t="s">
        <v>678</v>
      </c>
      <c r="D593" s="125" t="s">
        <v>168</v>
      </c>
      <c r="E593" s="126" t="s">
        <v>679</v>
      </c>
      <c r="F593" s="127" t="s">
        <v>680</v>
      </c>
      <c r="G593" s="128" t="s">
        <v>104</v>
      </c>
      <c r="H593" s="129">
        <v>11</v>
      </c>
      <c r="I593" s="130"/>
      <c r="J593" s="131">
        <f>ROUND(I593*H593,2)</f>
        <v>0</v>
      </c>
      <c r="K593" s="127" t="s">
        <v>172</v>
      </c>
      <c r="L593" s="33"/>
      <c r="M593" s="132" t="s">
        <v>19</v>
      </c>
      <c r="N593" s="133" t="s">
        <v>46</v>
      </c>
      <c r="P593" s="134">
        <f>O593*H593</f>
        <v>0</v>
      </c>
      <c r="Q593" s="134">
        <v>0</v>
      </c>
      <c r="R593" s="134">
        <f>Q593*H593</f>
        <v>0</v>
      </c>
      <c r="S593" s="134">
        <v>0</v>
      </c>
      <c r="T593" s="135">
        <f>S593*H593</f>
        <v>0</v>
      </c>
      <c r="AR593" s="136" t="s">
        <v>276</v>
      </c>
      <c r="AT593" s="136" t="s">
        <v>168</v>
      </c>
      <c r="AU593" s="136" t="s">
        <v>84</v>
      </c>
      <c r="AY593" s="18" t="s">
        <v>166</v>
      </c>
      <c r="BE593" s="137">
        <f>IF(N593="základní",J593,0)</f>
        <v>0</v>
      </c>
      <c r="BF593" s="137">
        <f>IF(N593="snížená",J593,0)</f>
        <v>0</v>
      </c>
      <c r="BG593" s="137">
        <f>IF(N593="zákl. přenesená",J593,0)</f>
        <v>0</v>
      </c>
      <c r="BH593" s="137">
        <f>IF(N593="sníž. přenesená",J593,0)</f>
        <v>0</v>
      </c>
      <c r="BI593" s="137">
        <f>IF(N593="nulová",J593,0)</f>
        <v>0</v>
      </c>
      <c r="BJ593" s="18" t="s">
        <v>34</v>
      </c>
      <c r="BK593" s="137">
        <f>ROUND(I593*H593,2)</f>
        <v>0</v>
      </c>
      <c r="BL593" s="18" t="s">
        <v>276</v>
      </c>
      <c r="BM593" s="136" t="s">
        <v>681</v>
      </c>
    </row>
    <row r="594" spans="2:65" s="1" customFormat="1">
      <c r="B594" s="33"/>
      <c r="D594" s="138" t="s">
        <v>175</v>
      </c>
      <c r="F594" s="139" t="s">
        <v>682</v>
      </c>
      <c r="I594" s="140"/>
      <c r="L594" s="33"/>
      <c r="M594" s="141"/>
      <c r="T594" s="54"/>
      <c r="AT594" s="18" t="s">
        <v>175</v>
      </c>
      <c r="AU594" s="18" t="s">
        <v>84</v>
      </c>
    </row>
    <row r="595" spans="2:65" s="1" customFormat="1" ht="16.5" customHeight="1">
      <c r="B595" s="33"/>
      <c r="C595" s="170" t="s">
        <v>683</v>
      </c>
      <c r="D595" s="170" t="s">
        <v>287</v>
      </c>
      <c r="E595" s="171" t="s">
        <v>684</v>
      </c>
      <c r="F595" s="172" t="s">
        <v>685</v>
      </c>
      <c r="G595" s="173" t="s">
        <v>104</v>
      </c>
      <c r="H595" s="174">
        <v>11</v>
      </c>
      <c r="I595" s="175"/>
      <c r="J595" s="176">
        <f>ROUND(I595*H595,2)</f>
        <v>0</v>
      </c>
      <c r="K595" s="172" t="s">
        <v>172</v>
      </c>
      <c r="L595" s="177"/>
      <c r="M595" s="178" t="s">
        <v>19</v>
      </c>
      <c r="N595" s="179" t="s">
        <v>46</v>
      </c>
      <c r="P595" s="134">
        <f>O595*H595</f>
        <v>0</v>
      </c>
      <c r="Q595" s="134">
        <v>5.0000000000000001E-4</v>
      </c>
      <c r="R595" s="134">
        <f>Q595*H595</f>
        <v>5.4999999999999997E-3</v>
      </c>
      <c r="S595" s="134">
        <v>0</v>
      </c>
      <c r="T595" s="135">
        <f>S595*H595</f>
        <v>0</v>
      </c>
      <c r="AR595" s="136" t="s">
        <v>383</v>
      </c>
      <c r="AT595" s="136" t="s">
        <v>287</v>
      </c>
      <c r="AU595" s="136" t="s">
        <v>84</v>
      </c>
      <c r="AY595" s="18" t="s">
        <v>166</v>
      </c>
      <c r="BE595" s="137">
        <f>IF(N595="základní",J595,0)</f>
        <v>0</v>
      </c>
      <c r="BF595" s="137">
        <f>IF(N595="snížená",J595,0)</f>
        <v>0</v>
      </c>
      <c r="BG595" s="137">
        <f>IF(N595="zákl. přenesená",J595,0)</f>
        <v>0</v>
      </c>
      <c r="BH595" s="137">
        <f>IF(N595="sníž. přenesená",J595,0)</f>
        <v>0</v>
      </c>
      <c r="BI595" s="137">
        <f>IF(N595="nulová",J595,0)</f>
        <v>0</v>
      </c>
      <c r="BJ595" s="18" t="s">
        <v>34</v>
      </c>
      <c r="BK595" s="137">
        <f>ROUND(I595*H595,2)</f>
        <v>0</v>
      </c>
      <c r="BL595" s="18" t="s">
        <v>276</v>
      </c>
      <c r="BM595" s="136" t="s">
        <v>686</v>
      </c>
    </row>
    <row r="596" spans="2:65" s="1" customFormat="1" ht="16.5" customHeight="1">
      <c r="B596" s="33"/>
      <c r="C596" s="125" t="s">
        <v>687</v>
      </c>
      <c r="D596" s="125" t="s">
        <v>168</v>
      </c>
      <c r="E596" s="126" t="s">
        <v>688</v>
      </c>
      <c r="F596" s="127" t="s">
        <v>689</v>
      </c>
      <c r="G596" s="128" t="s">
        <v>104</v>
      </c>
      <c r="H596" s="129">
        <v>5</v>
      </c>
      <c r="I596" s="130"/>
      <c r="J596" s="131">
        <f>ROUND(I596*H596,2)</f>
        <v>0</v>
      </c>
      <c r="K596" s="127" t="s">
        <v>172</v>
      </c>
      <c r="L596" s="33"/>
      <c r="M596" s="132" t="s">
        <v>19</v>
      </c>
      <c r="N596" s="133" t="s">
        <v>46</v>
      </c>
      <c r="P596" s="134">
        <f>O596*H596</f>
        <v>0</v>
      </c>
      <c r="Q596" s="134">
        <v>0</v>
      </c>
      <c r="R596" s="134">
        <f>Q596*H596</f>
        <v>0</v>
      </c>
      <c r="S596" s="134">
        <v>0</v>
      </c>
      <c r="T596" s="135">
        <f>S596*H596</f>
        <v>0</v>
      </c>
      <c r="AR596" s="136" t="s">
        <v>276</v>
      </c>
      <c r="AT596" s="136" t="s">
        <v>168</v>
      </c>
      <c r="AU596" s="136" t="s">
        <v>84</v>
      </c>
      <c r="AY596" s="18" t="s">
        <v>166</v>
      </c>
      <c r="BE596" s="137">
        <f>IF(N596="základní",J596,0)</f>
        <v>0</v>
      </c>
      <c r="BF596" s="137">
        <f>IF(N596="snížená",J596,0)</f>
        <v>0</v>
      </c>
      <c r="BG596" s="137">
        <f>IF(N596="zákl. přenesená",J596,0)</f>
        <v>0</v>
      </c>
      <c r="BH596" s="137">
        <f>IF(N596="sníž. přenesená",J596,0)</f>
        <v>0</v>
      </c>
      <c r="BI596" s="137">
        <f>IF(N596="nulová",J596,0)</f>
        <v>0</v>
      </c>
      <c r="BJ596" s="18" t="s">
        <v>34</v>
      </c>
      <c r="BK596" s="137">
        <f>ROUND(I596*H596,2)</f>
        <v>0</v>
      </c>
      <c r="BL596" s="18" t="s">
        <v>276</v>
      </c>
      <c r="BM596" s="136" t="s">
        <v>690</v>
      </c>
    </row>
    <row r="597" spans="2:65" s="1" customFormat="1">
      <c r="B597" s="33"/>
      <c r="D597" s="138" t="s">
        <v>175</v>
      </c>
      <c r="F597" s="139" t="s">
        <v>691</v>
      </c>
      <c r="I597" s="140"/>
      <c r="L597" s="33"/>
      <c r="M597" s="141"/>
      <c r="T597" s="54"/>
      <c r="AT597" s="18" t="s">
        <v>175</v>
      </c>
      <c r="AU597" s="18" t="s">
        <v>84</v>
      </c>
    </row>
    <row r="598" spans="2:65" s="12" customFormat="1">
      <c r="B598" s="142"/>
      <c r="D598" s="143" t="s">
        <v>177</v>
      </c>
      <c r="E598" s="144" t="s">
        <v>19</v>
      </c>
      <c r="F598" s="145" t="s">
        <v>692</v>
      </c>
      <c r="H598" s="146">
        <v>3</v>
      </c>
      <c r="I598" s="147"/>
      <c r="L598" s="142"/>
      <c r="M598" s="148"/>
      <c r="T598" s="149"/>
      <c r="AT598" s="144" t="s">
        <v>177</v>
      </c>
      <c r="AU598" s="144" t="s">
        <v>84</v>
      </c>
      <c r="AV598" s="12" t="s">
        <v>84</v>
      </c>
      <c r="AW598" s="12" t="s">
        <v>33</v>
      </c>
      <c r="AX598" s="12" t="s">
        <v>75</v>
      </c>
      <c r="AY598" s="144" t="s">
        <v>166</v>
      </c>
    </row>
    <row r="599" spans="2:65" s="12" customFormat="1">
      <c r="B599" s="142"/>
      <c r="D599" s="143" t="s">
        <v>177</v>
      </c>
      <c r="E599" s="144" t="s">
        <v>19</v>
      </c>
      <c r="F599" s="145" t="s">
        <v>693</v>
      </c>
      <c r="H599" s="146">
        <v>2</v>
      </c>
      <c r="I599" s="147"/>
      <c r="L599" s="142"/>
      <c r="M599" s="148"/>
      <c r="T599" s="149"/>
      <c r="AT599" s="144" t="s">
        <v>177</v>
      </c>
      <c r="AU599" s="144" t="s">
        <v>84</v>
      </c>
      <c r="AV599" s="12" t="s">
        <v>84</v>
      </c>
      <c r="AW599" s="12" t="s">
        <v>33</v>
      </c>
      <c r="AX599" s="12" t="s">
        <v>75</v>
      </c>
      <c r="AY599" s="144" t="s">
        <v>166</v>
      </c>
    </row>
    <row r="600" spans="2:65" s="13" customFormat="1">
      <c r="B600" s="150"/>
      <c r="D600" s="143" t="s">
        <v>177</v>
      </c>
      <c r="E600" s="151" t="s">
        <v>19</v>
      </c>
      <c r="F600" s="152" t="s">
        <v>179</v>
      </c>
      <c r="H600" s="153">
        <v>5</v>
      </c>
      <c r="I600" s="154"/>
      <c r="L600" s="150"/>
      <c r="M600" s="155"/>
      <c r="T600" s="156"/>
      <c r="AT600" s="151" t="s">
        <v>177</v>
      </c>
      <c r="AU600" s="151" t="s">
        <v>84</v>
      </c>
      <c r="AV600" s="13" t="s">
        <v>89</v>
      </c>
      <c r="AW600" s="13" t="s">
        <v>33</v>
      </c>
      <c r="AX600" s="13" t="s">
        <v>75</v>
      </c>
      <c r="AY600" s="151" t="s">
        <v>166</v>
      </c>
    </row>
    <row r="601" spans="2:65" s="14" customFormat="1">
      <c r="B601" s="157"/>
      <c r="D601" s="143" t="s">
        <v>177</v>
      </c>
      <c r="E601" s="158" t="s">
        <v>19</v>
      </c>
      <c r="F601" s="159" t="s">
        <v>180</v>
      </c>
      <c r="H601" s="160">
        <v>5</v>
      </c>
      <c r="I601" s="161"/>
      <c r="L601" s="157"/>
      <c r="M601" s="162"/>
      <c r="T601" s="163"/>
      <c r="AT601" s="158" t="s">
        <v>177</v>
      </c>
      <c r="AU601" s="158" t="s">
        <v>84</v>
      </c>
      <c r="AV601" s="14" t="s">
        <v>173</v>
      </c>
      <c r="AW601" s="14" t="s">
        <v>33</v>
      </c>
      <c r="AX601" s="14" t="s">
        <v>34</v>
      </c>
      <c r="AY601" s="158" t="s">
        <v>166</v>
      </c>
    </row>
    <row r="602" spans="2:65" s="1" customFormat="1" ht="16.5" customHeight="1">
      <c r="B602" s="33"/>
      <c r="C602" s="170" t="s">
        <v>694</v>
      </c>
      <c r="D602" s="170" t="s">
        <v>287</v>
      </c>
      <c r="E602" s="171" t="s">
        <v>695</v>
      </c>
      <c r="F602" s="172" t="s">
        <v>696</v>
      </c>
      <c r="G602" s="173" t="s">
        <v>104</v>
      </c>
      <c r="H602" s="174">
        <v>5</v>
      </c>
      <c r="I602" s="175"/>
      <c r="J602" s="176">
        <f>ROUND(I602*H602,2)</f>
        <v>0</v>
      </c>
      <c r="K602" s="172" t="s">
        <v>172</v>
      </c>
      <c r="L602" s="177"/>
      <c r="M602" s="178" t="s">
        <v>19</v>
      </c>
      <c r="N602" s="179" t="s">
        <v>46</v>
      </c>
      <c r="P602" s="134">
        <f>O602*H602</f>
        <v>0</v>
      </c>
      <c r="Q602" s="134">
        <v>5.0000000000000001E-4</v>
      </c>
      <c r="R602" s="134">
        <f>Q602*H602</f>
        <v>2.5000000000000001E-3</v>
      </c>
      <c r="S602" s="134">
        <v>0</v>
      </c>
      <c r="T602" s="135">
        <f>S602*H602</f>
        <v>0</v>
      </c>
      <c r="AR602" s="136" t="s">
        <v>383</v>
      </c>
      <c r="AT602" s="136" t="s">
        <v>287</v>
      </c>
      <c r="AU602" s="136" t="s">
        <v>84</v>
      </c>
      <c r="AY602" s="18" t="s">
        <v>166</v>
      </c>
      <c r="BE602" s="137">
        <f>IF(N602="základní",J602,0)</f>
        <v>0</v>
      </c>
      <c r="BF602" s="137">
        <f>IF(N602="snížená",J602,0)</f>
        <v>0</v>
      </c>
      <c r="BG602" s="137">
        <f>IF(N602="zákl. přenesená",J602,0)</f>
        <v>0</v>
      </c>
      <c r="BH602" s="137">
        <f>IF(N602="sníž. přenesená",J602,0)</f>
        <v>0</v>
      </c>
      <c r="BI602" s="137">
        <f>IF(N602="nulová",J602,0)</f>
        <v>0</v>
      </c>
      <c r="BJ602" s="18" t="s">
        <v>34</v>
      </c>
      <c r="BK602" s="137">
        <f>ROUND(I602*H602,2)</f>
        <v>0</v>
      </c>
      <c r="BL602" s="18" t="s">
        <v>276</v>
      </c>
      <c r="BM602" s="136" t="s">
        <v>697</v>
      </c>
    </row>
    <row r="603" spans="2:65" s="1" customFormat="1" ht="16.5" customHeight="1">
      <c r="B603" s="33"/>
      <c r="C603" s="125" t="s">
        <v>698</v>
      </c>
      <c r="D603" s="125" t="s">
        <v>168</v>
      </c>
      <c r="E603" s="126" t="s">
        <v>699</v>
      </c>
      <c r="F603" s="127" t="s">
        <v>700</v>
      </c>
      <c r="G603" s="128" t="s">
        <v>104</v>
      </c>
      <c r="H603" s="129">
        <v>7</v>
      </c>
      <c r="I603" s="130"/>
      <c r="J603" s="131">
        <f>ROUND(I603*H603,2)</f>
        <v>0</v>
      </c>
      <c r="K603" s="127" t="s">
        <v>172</v>
      </c>
      <c r="L603" s="33"/>
      <c r="M603" s="132" t="s">
        <v>19</v>
      </c>
      <c r="N603" s="133" t="s">
        <v>46</v>
      </c>
      <c r="P603" s="134">
        <f>O603*H603</f>
        <v>0</v>
      </c>
      <c r="Q603" s="134">
        <v>0</v>
      </c>
      <c r="R603" s="134">
        <f>Q603*H603</f>
        <v>0</v>
      </c>
      <c r="S603" s="134">
        <v>0</v>
      </c>
      <c r="T603" s="135">
        <f>S603*H603</f>
        <v>0</v>
      </c>
      <c r="AR603" s="136" t="s">
        <v>276</v>
      </c>
      <c r="AT603" s="136" t="s">
        <v>168</v>
      </c>
      <c r="AU603" s="136" t="s">
        <v>84</v>
      </c>
      <c r="AY603" s="18" t="s">
        <v>166</v>
      </c>
      <c r="BE603" s="137">
        <f>IF(N603="základní",J603,0)</f>
        <v>0</v>
      </c>
      <c r="BF603" s="137">
        <f>IF(N603="snížená",J603,0)</f>
        <v>0</v>
      </c>
      <c r="BG603" s="137">
        <f>IF(N603="zákl. přenesená",J603,0)</f>
        <v>0</v>
      </c>
      <c r="BH603" s="137">
        <f>IF(N603="sníž. přenesená",J603,0)</f>
        <v>0</v>
      </c>
      <c r="BI603" s="137">
        <f>IF(N603="nulová",J603,0)</f>
        <v>0</v>
      </c>
      <c r="BJ603" s="18" t="s">
        <v>34</v>
      </c>
      <c r="BK603" s="137">
        <f>ROUND(I603*H603,2)</f>
        <v>0</v>
      </c>
      <c r="BL603" s="18" t="s">
        <v>276</v>
      </c>
      <c r="BM603" s="136" t="s">
        <v>701</v>
      </c>
    </row>
    <row r="604" spans="2:65" s="1" customFormat="1">
      <c r="B604" s="33"/>
      <c r="D604" s="138" t="s">
        <v>175</v>
      </c>
      <c r="F604" s="139" t="s">
        <v>702</v>
      </c>
      <c r="I604" s="140"/>
      <c r="L604" s="33"/>
      <c r="M604" s="141"/>
      <c r="T604" s="54"/>
      <c r="AT604" s="18" t="s">
        <v>175</v>
      </c>
      <c r="AU604" s="18" t="s">
        <v>84</v>
      </c>
    </row>
    <row r="605" spans="2:65" s="12" customFormat="1">
      <c r="B605" s="142"/>
      <c r="D605" s="143" t="s">
        <v>177</v>
      </c>
      <c r="E605" s="144" t="s">
        <v>19</v>
      </c>
      <c r="F605" s="145" t="s">
        <v>703</v>
      </c>
      <c r="H605" s="146">
        <v>2</v>
      </c>
      <c r="I605" s="147"/>
      <c r="L605" s="142"/>
      <c r="M605" s="148"/>
      <c r="T605" s="149"/>
      <c r="AT605" s="144" t="s">
        <v>177</v>
      </c>
      <c r="AU605" s="144" t="s">
        <v>84</v>
      </c>
      <c r="AV605" s="12" t="s">
        <v>84</v>
      </c>
      <c r="AW605" s="12" t="s">
        <v>33</v>
      </c>
      <c r="AX605" s="12" t="s">
        <v>75</v>
      </c>
      <c r="AY605" s="144" t="s">
        <v>166</v>
      </c>
    </row>
    <row r="606" spans="2:65" s="12" customFormat="1">
      <c r="B606" s="142"/>
      <c r="D606" s="143" t="s">
        <v>177</v>
      </c>
      <c r="E606" s="144" t="s">
        <v>19</v>
      </c>
      <c r="F606" s="145" t="s">
        <v>704</v>
      </c>
      <c r="H606" s="146">
        <v>1</v>
      </c>
      <c r="I606" s="147"/>
      <c r="L606" s="142"/>
      <c r="M606" s="148"/>
      <c r="T606" s="149"/>
      <c r="AT606" s="144" t="s">
        <v>177</v>
      </c>
      <c r="AU606" s="144" t="s">
        <v>84</v>
      </c>
      <c r="AV606" s="12" t="s">
        <v>84</v>
      </c>
      <c r="AW606" s="12" t="s">
        <v>33</v>
      </c>
      <c r="AX606" s="12" t="s">
        <v>75</v>
      </c>
      <c r="AY606" s="144" t="s">
        <v>166</v>
      </c>
    </row>
    <row r="607" spans="2:65" s="12" customFormat="1">
      <c r="B607" s="142"/>
      <c r="D607" s="143" t="s">
        <v>177</v>
      </c>
      <c r="E607" s="144" t="s">
        <v>19</v>
      </c>
      <c r="F607" s="145" t="s">
        <v>705</v>
      </c>
      <c r="H607" s="146">
        <v>1</v>
      </c>
      <c r="I607" s="147"/>
      <c r="L607" s="142"/>
      <c r="M607" s="148"/>
      <c r="T607" s="149"/>
      <c r="AT607" s="144" t="s">
        <v>177</v>
      </c>
      <c r="AU607" s="144" t="s">
        <v>84</v>
      </c>
      <c r="AV607" s="12" t="s">
        <v>84</v>
      </c>
      <c r="AW607" s="12" t="s">
        <v>33</v>
      </c>
      <c r="AX607" s="12" t="s">
        <v>75</v>
      </c>
      <c r="AY607" s="144" t="s">
        <v>166</v>
      </c>
    </row>
    <row r="608" spans="2:65" s="12" customFormat="1">
      <c r="B608" s="142"/>
      <c r="D608" s="143" t="s">
        <v>177</v>
      </c>
      <c r="E608" s="144" t="s">
        <v>19</v>
      </c>
      <c r="F608" s="145" t="s">
        <v>706</v>
      </c>
      <c r="H608" s="146">
        <v>1</v>
      </c>
      <c r="I608" s="147"/>
      <c r="L608" s="142"/>
      <c r="M608" s="148"/>
      <c r="T608" s="149"/>
      <c r="AT608" s="144" t="s">
        <v>177</v>
      </c>
      <c r="AU608" s="144" t="s">
        <v>84</v>
      </c>
      <c r="AV608" s="12" t="s">
        <v>84</v>
      </c>
      <c r="AW608" s="12" t="s">
        <v>33</v>
      </c>
      <c r="AX608" s="12" t="s">
        <v>75</v>
      </c>
      <c r="AY608" s="144" t="s">
        <v>166</v>
      </c>
    </row>
    <row r="609" spans="2:65" s="12" customFormat="1">
      <c r="B609" s="142"/>
      <c r="D609" s="143" t="s">
        <v>177</v>
      </c>
      <c r="E609" s="144" t="s">
        <v>19</v>
      </c>
      <c r="F609" s="145" t="s">
        <v>707</v>
      </c>
      <c r="H609" s="146">
        <v>1</v>
      </c>
      <c r="I609" s="147"/>
      <c r="L609" s="142"/>
      <c r="M609" s="148"/>
      <c r="T609" s="149"/>
      <c r="AT609" s="144" t="s">
        <v>177</v>
      </c>
      <c r="AU609" s="144" t="s">
        <v>84</v>
      </c>
      <c r="AV609" s="12" t="s">
        <v>84</v>
      </c>
      <c r="AW609" s="12" t="s">
        <v>33</v>
      </c>
      <c r="AX609" s="12" t="s">
        <v>75</v>
      </c>
      <c r="AY609" s="144" t="s">
        <v>166</v>
      </c>
    </row>
    <row r="610" spans="2:65" s="12" customFormat="1">
      <c r="B610" s="142"/>
      <c r="D610" s="143" t="s">
        <v>177</v>
      </c>
      <c r="E610" s="144" t="s">
        <v>19</v>
      </c>
      <c r="F610" s="145" t="s">
        <v>708</v>
      </c>
      <c r="H610" s="146">
        <v>1</v>
      </c>
      <c r="I610" s="147"/>
      <c r="L610" s="142"/>
      <c r="M610" s="148"/>
      <c r="T610" s="149"/>
      <c r="AT610" s="144" t="s">
        <v>177</v>
      </c>
      <c r="AU610" s="144" t="s">
        <v>84</v>
      </c>
      <c r="AV610" s="12" t="s">
        <v>84</v>
      </c>
      <c r="AW610" s="12" t="s">
        <v>33</v>
      </c>
      <c r="AX610" s="12" t="s">
        <v>75</v>
      </c>
      <c r="AY610" s="144" t="s">
        <v>166</v>
      </c>
    </row>
    <row r="611" spans="2:65" s="13" customFormat="1">
      <c r="B611" s="150"/>
      <c r="D611" s="143" t="s">
        <v>177</v>
      </c>
      <c r="E611" s="151" t="s">
        <v>19</v>
      </c>
      <c r="F611" s="152" t="s">
        <v>179</v>
      </c>
      <c r="H611" s="153">
        <v>7</v>
      </c>
      <c r="I611" s="154"/>
      <c r="L611" s="150"/>
      <c r="M611" s="155"/>
      <c r="T611" s="156"/>
      <c r="AT611" s="151" t="s">
        <v>177</v>
      </c>
      <c r="AU611" s="151" t="s">
        <v>84</v>
      </c>
      <c r="AV611" s="13" t="s">
        <v>89</v>
      </c>
      <c r="AW611" s="13" t="s">
        <v>33</v>
      </c>
      <c r="AX611" s="13" t="s">
        <v>75</v>
      </c>
      <c r="AY611" s="151" t="s">
        <v>166</v>
      </c>
    </row>
    <row r="612" spans="2:65" s="14" customFormat="1">
      <c r="B612" s="157"/>
      <c r="D612" s="143" t="s">
        <v>177</v>
      </c>
      <c r="E612" s="158" t="s">
        <v>19</v>
      </c>
      <c r="F612" s="159" t="s">
        <v>180</v>
      </c>
      <c r="H612" s="160">
        <v>7</v>
      </c>
      <c r="I612" s="161"/>
      <c r="L612" s="157"/>
      <c r="M612" s="162"/>
      <c r="T612" s="163"/>
      <c r="AT612" s="158" t="s">
        <v>177</v>
      </c>
      <c r="AU612" s="158" t="s">
        <v>84</v>
      </c>
      <c r="AV612" s="14" t="s">
        <v>173</v>
      </c>
      <c r="AW612" s="14" t="s">
        <v>33</v>
      </c>
      <c r="AX612" s="14" t="s">
        <v>34</v>
      </c>
      <c r="AY612" s="158" t="s">
        <v>166</v>
      </c>
    </row>
    <row r="613" spans="2:65" s="1" customFormat="1" ht="16.5" customHeight="1">
      <c r="B613" s="33"/>
      <c r="C613" s="170" t="s">
        <v>709</v>
      </c>
      <c r="D613" s="170" t="s">
        <v>287</v>
      </c>
      <c r="E613" s="171" t="s">
        <v>710</v>
      </c>
      <c r="F613" s="172" t="s">
        <v>711</v>
      </c>
      <c r="G613" s="173" t="s">
        <v>104</v>
      </c>
      <c r="H613" s="174">
        <v>7</v>
      </c>
      <c r="I613" s="175"/>
      <c r="J613" s="176">
        <f>ROUND(I613*H613,2)</f>
        <v>0</v>
      </c>
      <c r="K613" s="172" t="s">
        <v>172</v>
      </c>
      <c r="L613" s="177"/>
      <c r="M613" s="178" t="s">
        <v>19</v>
      </c>
      <c r="N613" s="179" t="s">
        <v>46</v>
      </c>
      <c r="P613" s="134">
        <f>O613*H613</f>
        <v>0</v>
      </c>
      <c r="Q613" s="134">
        <v>5.0000000000000001E-4</v>
      </c>
      <c r="R613" s="134">
        <f>Q613*H613</f>
        <v>3.5000000000000001E-3</v>
      </c>
      <c r="S613" s="134">
        <v>0</v>
      </c>
      <c r="T613" s="135">
        <f>S613*H613</f>
        <v>0</v>
      </c>
      <c r="AR613" s="136" t="s">
        <v>383</v>
      </c>
      <c r="AT613" s="136" t="s">
        <v>287</v>
      </c>
      <c r="AU613" s="136" t="s">
        <v>84</v>
      </c>
      <c r="AY613" s="18" t="s">
        <v>166</v>
      </c>
      <c r="BE613" s="137">
        <f>IF(N613="základní",J613,0)</f>
        <v>0</v>
      </c>
      <c r="BF613" s="137">
        <f>IF(N613="snížená",J613,0)</f>
        <v>0</v>
      </c>
      <c r="BG613" s="137">
        <f>IF(N613="zákl. přenesená",J613,0)</f>
        <v>0</v>
      </c>
      <c r="BH613" s="137">
        <f>IF(N613="sníž. přenesená",J613,0)</f>
        <v>0</v>
      </c>
      <c r="BI613" s="137">
        <f>IF(N613="nulová",J613,0)</f>
        <v>0</v>
      </c>
      <c r="BJ613" s="18" t="s">
        <v>34</v>
      </c>
      <c r="BK613" s="137">
        <f>ROUND(I613*H613,2)</f>
        <v>0</v>
      </c>
      <c r="BL613" s="18" t="s">
        <v>276</v>
      </c>
      <c r="BM613" s="136" t="s">
        <v>712</v>
      </c>
    </row>
    <row r="614" spans="2:65" s="1" customFormat="1" ht="24.15" customHeight="1">
      <c r="B614" s="33"/>
      <c r="C614" s="125" t="s">
        <v>713</v>
      </c>
      <c r="D614" s="125" t="s">
        <v>168</v>
      </c>
      <c r="E614" s="126" t="s">
        <v>714</v>
      </c>
      <c r="F614" s="127" t="s">
        <v>715</v>
      </c>
      <c r="G614" s="128" t="s">
        <v>622</v>
      </c>
      <c r="H614" s="129">
        <v>1</v>
      </c>
      <c r="I614" s="130"/>
      <c r="J614" s="131">
        <f>ROUND(I614*H614,2)</f>
        <v>0</v>
      </c>
      <c r="K614" s="127" t="s">
        <v>172</v>
      </c>
      <c r="L614" s="33"/>
      <c r="M614" s="132" t="s">
        <v>19</v>
      </c>
      <c r="N614" s="133" t="s">
        <v>46</v>
      </c>
      <c r="P614" s="134">
        <f>O614*H614</f>
        <v>0</v>
      </c>
      <c r="Q614" s="134">
        <v>5.0600000000000003E-3</v>
      </c>
      <c r="R614" s="134">
        <f>Q614*H614</f>
        <v>5.0600000000000003E-3</v>
      </c>
      <c r="S614" s="134">
        <v>0</v>
      </c>
      <c r="T614" s="135">
        <f>S614*H614</f>
        <v>0</v>
      </c>
      <c r="AR614" s="136" t="s">
        <v>276</v>
      </c>
      <c r="AT614" s="136" t="s">
        <v>168</v>
      </c>
      <c r="AU614" s="136" t="s">
        <v>84</v>
      </c>
      <c r="AY614" s="18" t="s">
        <v>166</v>
      </c>
      <c r="BE614" s="137">
        <f>IF(N614="základní",J614,0)</f>
        <v>0</v>
      </c>
      <c r="BF614" s="137">
        <f>IF(N614="snížená",J614,0)</f>
        <v>0</v>
      </c>
      <c r="BG614" s="137">
        <f>IF(N614="zákl. přenesená",J614,0)</f>
        <v>0</v>
      </c>
      <c r="BH614" s="137">
        <f>IF(N614="sníž. přenesená",J614,0)</f>
        <v>0</v>
      </c>
      <c r="BI614" s="137">
        <f>IF(N614="nulová",J614,0)</f>
        <v>0</v>
      </c>
      <c r="BJ614" s="18" t="s">
        <v>34</v>
      </c>
      <c r="BK614" s="137">
        <f>ROUND(I614*H614,2)</f>
        <v>0</v>
      </c>
      <c r="BL614" s="18" t="s">
        <v>276</v>
      </c>
      <c r="BM614" s="136" t="s">
        <v>716</v>
      </c>
    </row>
    <row r="615" spans="2:65" s="1" customFormat="1">
      <c r="B615" s="33"/>
      <c r="D615" s="138" t="s">
        <v>175</v>
      </c>
      <c r="F615" s="139" t="s">
        <v>717</v>
      </c>
      <c r="I615" s="140"/>
      <c r="L615" s="33"/>
      <c r="M615" s="141"/>
      <c r="T615" s="54"/>
      <c r="AT615" s="18" t="s">
        <v>175</v>
      </c>
      <c r="AU615" s="18" t="s">
        <v>84</v>
      </c>
    </row>
    <row r="616" spans="2:65" s="12" customFormat="1">
      <c r="B616" s="142"/>
      <c r="D616" s="143" t="s">
        <v>177</v>
      </c>
      <c r="E616" s="144" t="s">
        <v>19</v>
      </c>
      <c r="F616" s="145" t="s">
        <v>34</v>
      </c>
      <c r="H616" s="146">
        <v>1</v>
      </c>
      <c r="I616" s="147"/>
      <c r="L616" s="142"/>
      <c r="M616" s="148"/>
      <c r="T616" s="149"/>
      <c r="AT616" s="144" t="s">
        <v>177</v>
      </c>
      <c r="AU616" s="144" t="s">
        <v>84</v>
      </c>
      <c r="AV616" s="12" t="s">
        <v>84</v>
      </c>
      <c r="AW616" s="12" t="s">
        <v>33</v>
      </c>
      <c r="AX616" s="12" t="s">
        <v>75</v>
      </c>
      <c r="AY616" s="144" t="s">
        <v>166</v>
      </c>
    </row>
    <row r="617" spans="2:65" s="13" customFormat="1">
      <c r="B617" s="150"/>
      <c r="D617" s="143" t="s">
        <v>177</v>
      </c>
      <c r="E617" s="151" t="s">
        <v>19</v>
      </c>
      <c r="F617" s="152" t="s">
        <v>179</v>
      </c>
      <c r="H617" s="153">
        <v>1</v>
      </c>
      <c r="I617" s="154"/>
      <c r="L617" s="150"/>
      <c r="M617" s="155"/>
      <c r="T617" s="156"/>
      <c r="AT617" s="151" t="s">
        <v>177</v>
      </c>
      <c r="AU617" s="151" t="s">
        <v>84</v>
      </c>
      <c r="AV617" s="13" t="s">
        <v>89</v>
      </c>
      <c r="AW617" s="13" t="s">
        <v>33</v>
      </c>
      <c r="AX617" s="13" t="s">
        <v>75</v>
      </c>
      <c r="AY617" s="151" t="s">
        <v>166</v>
      </c>
    </row>
    <row r="618" spans="2:65" s="14" customFormat="1">
      <c r="B618" s="157"/>
      <c r="D618" s="143" t="s">
        <v>177</v>
      </c>
      <c r="E618" s="158" t="s">
        <v>19</v>
      </c>
      <c r="F618" s="159" t="s">
        <v>180</v>
      </c>
      <c r="H618" s="160">
        <v>1</v>
      </c>
      <c r="I618" s="161"/>
      <c r="L618" s="157"/>
      <c r="M618" s="162"/>
      <c r="T618" s="163"/>
      <c r="AT618" s="158" t="s">
        <v>177</v>
      </c>
      <c r="AU618" s="158" t="s">
        <v>84</v>
      </c>
      <c r="AV618" s="14" t="s">
        <v>173</v>
      </c>
      <c r="AW618" s="14" t="s">
        <v>33</v>
      </c>
      <c r="AX618" s="14" t="s">
        <v>34</v>
      </c>
      <c r="AY618" s="158" t="s">
        <v>166</v>
      </c>
    </row>
    <row r="619" spans="2:65" s="1" customFormat="1" ht="24.15" customHeight="1">
      <c r="B619" s="33"/>
      <c r="C619" s="125" t="s">
        <v>718</v>
      </c>
      <c r="D619" s="125" t="s">
        <v>168</v>
      </c>
      <c r="E619" s="126" t="s">
        <v>719</v>
      </c>
      <c r="F619" s="127" t="s">
        <v>720</v>
      </c>
      <c r="G619" s="128" t="s">
        <v>622</v>
      </c>
      <c r="H619" s="129">
        <v>1</v>
      </c>
      <c r="I619" s="130"/>
      <c r="J619" s="131">
        <f>ROUND(I619*H619,2)</f>
        <v>0</v>
      </c>
      <c r="K619" s="127" t="s">
        <v>172</v>
      </c>
      <c r="L619" s="33"/>
      <c r="M619" s="132" t="s">
        <v>19</v>
      </c>
      <c r="N619" s="133" t="s">
        <v>46</v>
      </c>
      <c r="P619" s="134">
        <f>O619*H619</f>
        <v>0</v>
      </c>
      <c r="Q619" s="134">
        <v>1.525E-2</v>
      </c>
      <c r="R619" s="134">
        <f>Q619*H619</f>
        <v>1.525E-2</v>
      </c>
      <c r="S619" s="134">
        <v>0</v>
      </c>
      <c r="T619" s="135">
        <f>S619*H619</f>
        <v>0</v>
      </c>
      <c r="AR619" s="136" t="s">
        <v>276</v>
      </c>
      <c r="AT619" s="136" t="s">
        <v>168</v>
      </c>
      <c r="AU619" s="136" t="s">
        <v>84</v>
      </c>
      <c r="AY619" s="18" t="s">
        <v>166</v>
      </c>
      <c r="BE619" s="137">
        <f>IF(N619="základní",J619,0)</f>
        <v>0</v>
      </c>
      <c r="BF619" s="137">
        <f>IF(N619="snížená",J619,0)</f>
        <v>0</v>
      </c>
      <c r="BG619" s="137">
        <f>IF(N619="zákl. přenesená",J619,0)</f>
        <v>0</v>
      </c>
      <c r="BH619" s="137">
        <f>IF(N619="sníž. přenesená",J619,0)</f>
        <v>0</v>
      </c>
      <c r="BI619" s="137">
        <f>IF(N619="nulová",J619,0)</f>
        <v>0</v>
      </c>
      <c r="BJ619" s="18" t="s">
        <v>34</v>
      </c>
      <c r="BK619" s="137">
        <f>ROUND(I619*H619,2)</f>
        <v>0</v>
      </c>
      <c r="BL619" s="18" t="s">
        <v>276</v>
      </c>
      <c r="BM619" s="136" t="s">
        <v>721</v>
      </c>
    </row>
    <row r="620" spans="2:65" s="1" customFormat="1">
      <c r="B620" s="33"/>
      <c r="D620" s="138" t="s">
        <v>175</v>
      </c>
      <c r="F620" s="139" t="s">
        <v>722</v>
      </c>
      <c r="I620" s="140"/>
      <c r="L620" s="33"/>
      <c r="M620" s="141"/>
      <c r="T620" s="54"/>
      <c r="AT620" s="18" t="s">
        <v>175</v>
      </c>
      <c r="AU620" s="18" t="s">
        <v>84</v>
      </c>
    </row>
    <row r="621" spans="2:65" s="12" customFormat="1">
      <c r="B621" s="142"/>
      <c r="D621" s="143" t="s">
        <v>177</v>
      </c>
      <c r="E621" s="144" t="s">
        <v>19</v>
      </c>
      <c r="F621" s="145" t="s">
        <v>34</v>
      </c>
      <c r="H621" s="146">
        <v>1</v>
      </c>
      <c r="I621" s="147"/>
      <c r="L621" s="142"/>
      <c r="M621" s="148"/>
      <c r="T621" s="149"/>
      <c r="AT621" s="144" t="s">
        <v>177</v>
      </c>
      <c r="AU621" s="144" t="s">
        <v>84</v>
      </c>
      <c r="AV621" s="12" t="s">
        <v>84</v>
      </c>
      <c r="AW621" s="12" t="s">
        <v>33</v>
      </c>
      <c r="AX621" s="12" t="s">
        <v>75</v>
      </c>
      <c r="AY621" s="144" t="s">
        <v>166</v>
      </c>
    </row>
    <row r="622" spans="2:65" s="13" customFormat="1">
      <c r="B622" s="150"/>
      <c r="D622" s="143" t="s">
        <v>177</v>
      </c>
      <c r="E622" s="151" t="s">
        <v>19</v>
      </c>
      <c r="F622" s="152" t="s">
        <v>179</v>
      </c>
      <c r="H622" s="153">
        <v>1</v>
      </c>
      <c r="I622" s="154"/>
      <c r="L622" s="150"/>
      <c r="M622" s="155"/>
      <c r="T622" s="156"/>
      <c r="AT622" s="151" t="s">
        <v>177</v>
      </c>
      <c r="AU622" s="151" t="s">
        <v>84</v>
      </c>
      <c r="AV622" s="13" t="s">
        <v>89</v>
      </c>
      <c r="AW622" s="13" t="s">
        <v>33</v>
      </c>
      <c r="AX622" s="13" t="s">
        <v>75</v>
      </c>
      <c r="AY622" s="151" t="s">
        <v>166</v>
      </c>
    </row>
    <row r="623" spans="2:65" s="14" customFormat="1">
      <c r="B623" s="157"/>
      <c r="D623" s="143" t="s">
        <v>177</v>
      </c>
      <c r="E623" s="158" t="s">
        <v>19</v>
      </c>
      <c r="F623" s="159" t="s">
        <v>180</v>
      </c>
      <c r="H623" s="160">
        <v>1</v>
      </c>
      <c r="I623" s="161"/>
      <c r="L623" s="157"/>
      <c r="M623" s="162"/>
      <c r="T623" s="163"/>
      <c r="AT623" s="158" t="s">
        <v>177</v>
      </c>
      <c r="AU623" s="158" t="s">
        <v>84</v>
      </c>
      <c r="AV623" s="14" t="s">
        <v>173</v>
      </c>
      <c r="AW623" s="14" t="s">
        <v>33</v>
      </c>
      <c r="AX623" s="14" t="s">
        <v>34</v>
      </c>
      <c r="AY623" s="158" t="s">
        <v>166</v>
      </c>
    </row>
    <row r="624" spans="2:65" s="1" customFormat="1" ht="16.5" customHeight="1">
      <c r="B624" s="33"/>
      <c r="C624" s="125" t="s">
        <v>723</v>
      </c>
      <c r="D624" s="125" t="s">
        <v>168</v>
      </c>
      <c r="E624" s="126" t="s">
        <v>724</v>
      </c>
      <c r="F624" s="127" t="s">
        <v>725</v>
      </c>
      <c r="G624" s="128" t="s">
        <v>622</v>
      </c>
      <c r="H624" s="129">
        <v>1</v>
      </c>
      <c r="I624" s="130"/>
      <c r="J624" s="131">
        <f>ROUND(I624*H624,2)</f>
        <v>0</v>
      </c>
      <c r="K624" s="127" t="s">
        <v>172</v>
      </c>
      <c r="L624" s="33"/>
      <c r="M624" s="132" t="s">
        <v>19</v>
      </c>
      <c r="N624" s="133" t="s">
        <v>46</v>
      </c>
      <c r="P624" s="134">
        <f>O624*H624</f>
        <v>0</v>
      </c>
      <c r="Q624" s="134">
        <v>1.0659999999999999E-2</v>
      </c>
      <c r="R624" s="134">
        <f>Q624*H624</f>
        <v>1.0659999999999999E-2</v>
      </c>
      <c r="S624" s="134">
        <v>0</v>
      </c>
      <c r="T624" s="135">
        <f>S624*H624</f>
        <v>0</v>
      </c>
      <c r="AR624" s="136" t="s">
        <v>276</v>
      </c>
      <c r="AT624" s="136" t="s">
        <v>168</v>
      </c>
      <c r="AU624" s="136" t="s">
        <v>84</v>
      </c>
      <c r="AY624" s="18" t="s">
        <v>166</v>
      </c>
      <c r="BE624" s="137">
        <f>IF(N624="základní",J624,0)</f>
        <v>0</v>
      </c>
      <c r="BF624" s="137">
        <f>IF(N624="snížená",J624,0)</f>
        <v>0</v>
      </c>
      <c r="BG624" s="137">
        <f>IF(N624="zákl. přenesená",J624,0)</f>
        <v>0</v>
      </c>
      <c r="BH624" s="137">
        <f>IF(N624="sníž. přenesená",J624,0)</f>
        <v>0</v>
      </c>
      <c r="BI624" s="137">
        <f>IF(N624="nulová",J624,0)</f>
        <v>0</v>
      </c>
      <c r="BJ624" s="18" t="s">
        <v>34</v>
      </c>
      <c r="BK624" s="137">
        <f>ROUND(I624*H624,2)</f>
        <v>0</v>
      </c>
      <c r="BL624" s="18" t="s">
        <v>276</v>
      </c>
      <c r="BM624" s="136" t="s">
        <v>726</v>
      </c>
    </row>
    <row r="625" spans="2:65" s="1" customFormat="1">
      <c r="B625" s="33"/>
      <c r="D625" s="138" t="s">
        <v>175</v>
      </c>
      <c r="F625" s="139" t="s">
        <v>727</v>
      </c>
      <c r="I625" s="140"/>
      <c r="L625" s="33"/>
      <c r="M625" s="141"/>
      <c r="T625" s="54"/>
      <c r="AT625" s="18" t="s">
        <v>175</v>
      </c>
      <c r="AU625" s="18" t="s">
        <v>84</v>
      </c>
    </row>
    <row r="626" spans="2:65" s="12" customFormat="1">
      <c r="B626" s="142"/>
      <c r="D626" s="143" t="s">
        <v>177</v>
      </c>
      <c r="E626" s="144" t="s">
        <v>19</v>
      </c>
      <c r="F626" s="145" t="s">
        <v>34</v>
      </c>
      <c r="H626" s="146">
        <v>1</v>
      </c>
      <c r="I626" s="147"/>
      <c r="L626" s="142"/>
      <c r="M626" s="148"/>
      <c r="T626" s="149"/>
      <c r="AT626" s="144" t="s">
        <v>177</v>
      </c>
      <c r="AU626" s="144" t="s">
        <v>84</v>
      </c>
      <c r="AV626" s="12" t="s">
        <v>84</v>
      </c>
      <c r="AW626" s="12" t="s">
        <v>33</v>
      </c>
      <c r="AX626" s="12" t="s">
        <v>75</v>
      </c>
      <c r="AY626" s="144" t="s">
        <v>166</v>
      </c>
    </row>
    <row r="627" spans="2:65" s="13" customFormat="1">
      <c r="B627" s="150"/>
      <c r="D627" s="143" t="s">
        <v>177</v>
      </c>
      <c r="E627" s="151" t="s">
        <v>19</v>
      </c>
      <c r="F627" s="152" t="s">
        <v>179</v>
      </c>
      <c r="H627" s="153">
        <v>1</v>
      </c>
      <c r="I627" s="154"/>
      <c r="L627" s="150"/>
      <c r="M627" s="155"/>
      <c r="T627" s="156"/>
      <c r="AT627" s="151" t="s">
        <v>177</v>
      </c>
      <c r="AU627" s="151" t="s">
        <v>84</v>
      </c>
      <c r="AV627" s="13" t="s">
        <v>89</v>
      </c>
      <c r="AW627" s="13" t="s">
        <v>33</v>
      </c>
      <c r="AX627" s="13" t="s">
        <v>75</v>
      </c>
      <c r="AY627" s="151" t="s">
        <v>166</v>
      </c>
    </row>
    <row r="628" spans="2:65" s="14" customFormat="1">
      <c r="B628" s="157"/>
      <c r="D628" s="143" t="s">
        <v>177</v>
      </c>
      <c r="E628" s="158" t="s">
        <v>19</v>
      </c>
      <c r="F628" s="159" t="s">
        <v>180</v>
      </c>
      <c r="H628" s="160">
        <v>1</v>
      </c>
      <c r="I628" s="161"/>
      <c r="L628" s="157"/>
      <c r="M628" s="162"/>
      <c r="T628" s="163"/>
      <c r="AT628" s="158" t="s">
        <v>177</v>
      </c>
      <c r="AU628" s="158" t="s">
        <v>84</v>
      </c>
      <c r="AV628" s="14" t="s">
        <v>173</v>
      </c>
      <c r="AW628" s="14" t="s">
        <v>33</v>
      </c>
      <c r="AX628" s="14" t="s">
        <v>34</v>
      </c>
      <c r="AY628" s="158" t="s">
        <v>166</v>
      </c>
    </row>
    <row r="629" spans="2:65" s="1" customFormat="1" ht="24.15" customHeight="1">
      <c r="B629" s="33"/>
      <c r="C629" s="125" t="s">
        <v>728</v>
      </c>
      <c r="D629" s="125" t="s">
        <v>168</v>
      </c>
      <c r="E629" s="126" t="s">
        <v>729</v>
      </c>
      <c r="F629" s="127" t="s">
        <v>730</v>
      </c>
      <c r="G629" s="128" t="s">
        <v>622</v>
      </c>
      <c r="H629" s="129">
        <v>1</v>
      </c>
      <c r="I629" s="130"/>
      <c r="J629" s="131">
        <f>ROUND(I629*H629,2)</f>
        <v>0</v>
      </c>
      <c r="K629" s="127" t="s">
        <v>172</v>
      </c>
      <c r="L629" s="33"/>
      <c r="M629" s="132" t="s">
        <v>19</v>
      </c>
      <c r="N629" s="133" t="s">
        <v>46</v>
      </c>
      <c r="P629" s="134">
        <f>O629*H629</f>
        <v>0</v>
      </c>
      <c r="Q629" s="134">
        <v>7.2109999999999994E-2</v>
      </c>
      <c r="R629" s="134">
        <f>Q629*H629</f>
        <v>7.2109999999999994E-2</v>
      </c>
      <c r="S629" s="134">
        <v>0</v>
      </c>
      <c r="T629" s="135">
        <f>S629*H629</f>
        <v>0</v>
      </c>
      <c r="AR629" s="136" t="s">
        <v>276</v>
      </c>
      <c r="AT629" s="136" t="s">
        <v>168</v>
      </c>
      <c r="AU629" s="136" t="s">
        <v>84</v>
      </c>
      <c r="AY629" s="18" t="s">
        <v>166</v>
      </c>
      <c r="BE629" s="137">
        <f>IF(N629="základní",J629,0)</f>
        <v>0</v>
      </c>
      <c r="BF629" s="137">
        <f>IF(N629="snížená",J629,0)</f>
        <v>0</v>
      </c>
      <c r="BG629" s="137">
        <f>IF(N629="zákl. přenesená",J629,0)</f>
        <v>0</v>
      </c>
      <c r="BH629" s="137">
        <f>IF(N629="sníž. přenesená",J629,0)</f>
        <v>0</v>
      </c>
      <c r="BI629" s="137">
        <f>IF(N629="nulová",J629,0)</f>
        <v>0</v>
      </c>
      <c r="BJ629" s="18" t="s">
        <v>34</v>
      </c>
      <c r="BK629" s="137">
        <f>ROUND(I629*H629,2)</f>
        <v>0</v>
      </c>
      <c r="BL629" s="18" t="s">
        <v>276</v>
      </c>
      <c r="BM629" s="136" t="s">
        <v>731</v>
      </c>
    </row>
    <row r="630" spans="2:65" s="1" customFormat="1">
      <c r="B630" s="33"/>
      <c r="D630" s="138" t="s">
        <v>175</v>
      </c>
      <c r="F630" s="139" t="s">
        <v>732</v>
      </c>
      <c r="I630" s="140"/>
      <c r="L630" s="33"/>
      <c r="M630" s="141"/>
      <c r="T630" s="54"/>
      <c r="AT630" s="18" t="s">
        <v>175</v>
      </c>
      <c r="AU630" s="18" t="s">
        <v>84</v>
      </c>
    </row>
    <row r="631" spans="2:65" s="12" customFormat="1">
      <c r="B631" s="142"/>
      <c r="D631" s="143" t="s">
        <v>177</v>
      </c>
      <c r="E631" s="144" t="s">
        <v>19</v>
      </c>
      <c r="F631" s="145" t="s">
        <v>34</v>
      </c>
      <c r="H631" s="146">
        <v>1</v>
      </c>
      <c r="I631" s="147"/>
      <c r="L631" s="142"/>
      <c r="M631" s="148"/>
      <c r="T631" s="149"/>
      <c r="AT631" s="144" t="s">
        <v>177</v>
      </c>
      <c r="AU631" s="144" t="s">
        <v>84</v>
      </c>
      <c r="AV631" s="12" t="s">
        <v>84</v>
      </c>
      <c r="AW631" s="12" t="s">
        <v>33</v>
      </c>
      <c r="AX631" s="12" t="s">
        <v>75</v>
      </c>
      <c r="AY631" s="144" t="s">
        <v>166</v>
      </c>
    </row>
    <row r="632" spans="2:65" s="13" customFormat="1">
      <c r="B632" s="150"/>
      <c r="D632" s="143" t="s">
        <v>177</v>
      </c>
      <c r="E632" s="151" t="s">
        <v>19</v>
      </c>
      <c r="F632" s="152" t="s">
        <v>179</v>
      </c>
      <c r="H632" s="153">
        <v>1</v>
      </c>
      <c r="I632" s="154"/>
      <c r="L632" s="150"/>
      <c r="M632" s="155"/>
      <c r="T632" s="156"/>
      <c r="AT632" s="151" t="s">
        <v>177</v>
      </c>
      <c r="AU632" s="151" t="s">
        <v>84</v>
      </c>
      <c r="AV632" s="13" t="s">
        <v>89</v>
      </c>
      <c r="AW632" s="13" t="s">
        <v>33</v>
      </c>
      <c r="AX632" s="13" t="s">
        <v>75</v>
      </c>
      <c r="AY632" s="151" t="s">
        <v>166</v>
      </c>
    </row>
    <row r="633" spans="2:65" s="14" customFormat="1">
      <c r="B633" s="157"/>
      <c r="D633" s="143" t="s">
        <v>177</v>
      </c>
      <c r="E633" s="158" t="s">
        <v>19</v>
      </c>
      <c r="F633" s="159" t="s">
        <v>180</v>
      </c>
      <c r="H633" s="160">
        <v>1</v>
      </c>
      <c r="I633" s="161"/>
      <c r="L633" s="157"/>
      <c r="M633" s="162"/>
      <c r="T633" s="163"/>
      <c r="AT633" s="158" t="s">
        <v>177</v>
      </c>
      <c r="AU633" s="158" t="s">
        <v>84</v>
      </c>
      <c r="AV633" s="14" t="s">
        <v>173</v>
      </c>
      <c r="AW633" s="14" t="s">
        <v>33</v>
      </c>
      <c r="AX633" s="14" t="s">
        <v>34</v>
      </c>
      <c r="AY633" s="158" t="s">
        <v>166</v>
      </c>
    </row>
    <row r="634" spans="2:65" s="1" customFormat="1" ht="16.5" customHeight="1">
      <c r="B634" s="33"/>
      <c r="C634" s="125" t="s">
        <v>733</v>
      </c>
      <c r="D634" s="125" t="s">
        <v>168</v>
      </c>
      <c r="E634" s="126" t="s">
        <v>734</v>
      </c>
      <c r="F634" s="127" t="s">
        <v>735</v>
      </c>
      <c r="G634" s="128" t="s">
        <v>622</v>
      </c>
      <c r="H634" s="129">
        <v>24</v>
      </c>
      <c r="I634" s="130"/>
      <c r="J634" s="131">
        <f>ROUND(I634*H634,2)</f>
        <v>0</v>
      </c>
      <c r="K634" s="127" t="s">
        <v>172</v>
      </c>
      <c r="L634" s="33"/>
      <c r="M634" s="132" t="s">
        <v>19</v>
      </c>
      <c r="N634" s="133" t="s">
        <v>46</v>
      </c>
      <c r="P634" s="134">
        <f>O634*H634</f>
        <v>0</v>
      </c>
      <c r="Q634" s="134">
        <v>9.0000000000000006E-5</v>
      </c>
      <c r="R634" s="134">
        <f>Q634*H634</f>
        <v>2.16E-3</v>
      </c>
      <c r="S634" s="134">
        <v>0</v>
      </c>
      <c r="T634" s="135">
        <f>S634*H634</f>
        <v>0</v>
      </c>
      <c r="AR634" s="136" t="s">
        <v>276</v>
      </c>
      <c r="AT634" s="136" t="s">
        <v>168</v>
      </c>
      <c r="AU634" s="136" t="s">
        <v>84</v>
      </c>
      <c r="AY634" s="18" t="s">
        <v>166</v>
      </c>
      <c r="BE634" s="137">
        <f>IF(N634="základní",J634,0)</f>
        <v>0</v>
      </c>
      <c r="BF634" s="137">
        <f>IF(N634="snížená",J634,0)</f>
        <v>0</v>
      </c>
      <c r="BG634" s="137">
        <f>IF(N634="zákl. přenesená",J634,0)</f>
        <v>0</v>
      </c>
      <c r="BH634" s="137">
        <f>IF(N634="sníž. přenesená",J634,0)</f>
        <v>0</v>
      </c>
      <c r="BI634" s="137">
        <f>IF(N634="nulová",J634,0)</f>
        <v>0</v>
      </c>
      <c r="BJ634" s="18" t="s">
        <v>34</v>
      </c>
      <c r="BK634" s="137">
        <f>ROUND(I634*H634,2)</f>
        <v>0</v>
      </c>
      <c r="BL634" s="18" t="s">
        <v>276</v>
      </c>
      <c r="BM634" s="136" t="s">
        <v>736</v>
      </c>
    </row>
    <row r="635" spans="2:65" s="1" customFormat="1">
      <c r="B635" s="33"/>
      <c r="D635" s="138" t="s">
        <v>175</v>
      </c>
      <c r="F635" s="139" t="s">
        <v>737</v>
      </c>
      <c r="I635" s="140"/>
      <c r="L635" s="33"/>
      <c r="M635" s="141"/>
      <c r="T635" s="54"/>
      <c r="AT635" s="18" t="s">
        <v>175</v>
      </c>
      <c r="AU635" s="18" t="s">
        <v>84</v>
      </c>
    </row>
    <row r="636" spans="2:65" s="15" customFormat="1">
      <c r="B636" s="164"/>
      <c r="D636" s="143" t="s">
        <v>177</v>
      </c>
      <c r="E636" s="165" t="s">
        <v>19</v>
      </c>
      <c r="F636" s="166" t="s">
        <v>510</v>
      </c>
      <c r="H636" s="165" t="s">
        <v>19</v>
      </c>
      <c r="I636" s="167"/>
      <c r="L636" s="164"/>
      <c r="M636" s="168"/>
      <c r="T636" s="169"/>
      <c r="AT636" s="165" t="s">
        <v>177</v>
      </c>
      <c r="AU636" s="165" t="s">
        <v>84</v>
      </c>
      <c r="AV636" s="15" t="s">
        <v>34</v>
      </c>
      <c r="AW636" s="15" t="s">
        <v>33</v>
      </c>
      <c r="AX636" s="15" t="s">
        <v>75</v>
      </c>
      <c r="AY636" s="165" t="s">
        <v>166</v>
      </c>
    </row>
    <row r="637" spans="2:65" s="12" customFormat="1">
      <c r="B637" s="142"/>
      <c r="D637" s="143" t="s">
        <v>177</v>
      </c>
      <c r="E637" s="144" t="s">
        <v>19</v>
      </c>
      <c r="F637" s="145" t="s">
        <v>325</v>
      </c>
      <c r="H637" s="146">
        <v>24</v>
      </c>
      <c r="I637" s="147"/>
      <c r="L637" s="142"/>
      <c r="M637" s="148"/>
      <c r="T637" s="149"/>
      <c r="AT637" s="144" t="s">
        <v>177</v>
      </c>
      <c r="AU637" s="144" t="s">
        <v>84</v>
      </c>
      <c r="AV637" s="12" t="s">
        <v>84</v>
      </c>
      <c r="AW637" s="12" t="s">
        <v>33</v>
      </c>
      <c r="AX637" s="12" t="s">
        <v>75</v>
      </c>
      <c r="AY637" s="144" t="s">
        <v>166</v>
      </c>
    </row>
    <row r="638" spans="2:65" s="13" customFormat="1">
      <c r="B638" s="150"/>
      <c r="D638" s="143" t="s">
        <v>177</v>
      </c>
      <c r="E638" s="151" t="s">
        <v>19</v>
      </c>
      <c r="F638" s="152" t="s">
        <v>179</v>
      </c>
      <c r="H638" s="153">
        <v>24</v>
      </c>
      <c r="I638" s="154"/>
      <c r="L638" s="150"/>
      <c r="M638" s="155"/>
      <c r="T638" s="156"/>
      <c r="AT638" s="151" t="s">
        <v>177</v>
      </c>
      <c r="AU638" s="151" t="s">
        <v>84</v>
      </c>
      <c r="AV638" s="13" t="s">
        <v>89</v>
      </c>
      <c r="AW638" s="13" t="s">
        <v>33</v>
      </c>
      <c r="AX638" s="13" t="s">
        <v>75</v>
      </c>
      <c r="AY638" s="151" t="s">
        <v>166</v>
      </c>
    </row>
    <row r="639" spans="2:65" s="14" customFormat="1">
      <c r="B639" s="157"/>
      <c r="D639" s="143" t="s">
        <v>177</v>
      </c>
      <c r="E639" s="158" t="s">
        <v>19</v>
      </c>
      <c r="F639" s="159" t="s">
        <v>180</v>
      </c>
      <c r="H639" s="160">
        <v>24</v>
      </c>
      <c r="I639" s="161"/>
      <c r="L639" s="157"/>
      <c r="M639" s="162"/>
      <c r="T639" s="163"/>
      <c r="AT639" s="158" t="s">
        <v>177</v>
      </c>
      <c r="AU639" s="158" t="s">
        <v>84</v>
      </c>
      <c r="AV639" s="14" t="s">
        <v>173</v>
      </c>
      <c r="AW639" s="14" t="s">
        <v>33</v>
      </c>
      <c r="AX639" s="14" t="s">
        <v>34</v>
      </c>
      <c r="AY639" s="158" t="s">
        <v>166</v>
      </c>
    </row>
    <row r="640" spans="2:65" s="1" customFormat="1" ht="16.5" customHeight="1">
      <c r="B640" s="33"/>
      <c r="C640" s="170" t="s">
        <v>738</v>
      </c>
      <c r="D640" s="170" t="s">
        <v>287</v>
      </c>
      <c r="E640" s="171" t="s">
        <v>739</v>
      </c>
      <c r="F640" s="172" t="s">
        <v>740</v>
      </c>
      <c r="G640" s="173" t="s">
        <v>104</v>
      </c>
      <c r="H640" s="174">
        <v>24</v>
      </c>
      <c r="I640" s="175"/>
      <c r="J640" s="176">
        <f>ROUND(I640*H640,2)</f>
        <v>0</v>
      </c>
      <c r="K640" s="172" t="s">
        <v>172</v>
      </c>
      <c r="L640" s="177"/>
      <c r="M640" s="178" t="s">
        <v>19</v>
      </c>
      <c r="N640" s="179" t="s">
        <v>46</v>
      </c>
      <c r="P640" s="134">
        <f>O640*H640</f>
        <v>0</v>
      </c>
      <c r="Q640" s="134">
        <v>5.0000000000000001E-4</v>
      </c>
      <c r="R640" s="134">
        <f>Q640*H640</f>
        <v>1.2E-2</v>
      </c>
      <c r="S640" s="134">
        <v>0</v>
      </c>
      <c r="T640" s="135">
        <f>S640*H640</f>
        <v>0</v>
      </c>
      <c r="AR640" s="136" t="s">
        <v>383</v>
      </c>
      <c r="AT640" s="136" t="s">
        <v>287</v>
      </c>
      <c r="AU640" s="136" t="s">
        <v>84</v>
      </c>
      <c r="AY640" s="18" t="s">
        <v>166</v>
      </c>
      <c r="BE640" s="137">
        <f>IF(N640="základní",J640,0)</f>
        <v>0</v>
      </c>
      <c r="BF640" s="137">
        <f>IF(N640="snížená",J640,0)</f>
        <v>0</v>
      </c>
      <c r="BG640" s="137">
        <f>IF(N640="zákl. přenesená",J640,0)</f>
        <v>0</v>
      </c>
      <c r="BH640" s="137">
        <f>IF(N640="sníž. přenesená",J640,0)</f>
        <v>0</v>
      </c>
      <c r="BI640" s="137">
        <f>IF(N640="nulová",J640,0)</f>
        <v>0</v>
      </c>
      <c r="BJ640" s="18" t="s">
        <v>34</v>
      </c>
      <c r="BK640" s="137">
        <f>ROUND(I640*H640,2)</f>
        <v>0</v>
      </c>
      <c r="BL640" s="18" t="s">
        <v>276</v>
      </c>
      <c r="BM640" s="136" t="s">
        <v>741</v>
      </c>
    </row>
    <row r="641" spans="2:65" s="1" customFormat="1" ht="16.5" customHeight="1">
      <c r="B641" s="33"/>
      <c r="C641" s="125" t="s">
        <v>742</v>
      </c>
      <c r="D641" s="125" t="s">
        <v>168</v>
      </c>
      <c r="E641" s="126" t="s">
        <v>743</v>
      </c>
      <c r="F641" s="127" t="s">
        <v>744</v>
      </c>
      <c r="G641" s="128" t="s">
        <v>104</v>
      </c>
      <c r="H641" s="129">
        <v>1</v>
      </c>
      <c r="I641" s="130"/>
      <c r="J641" s="131">
        <f>ROUND(I641*H641,2)</f>
        <v>0</v>
      </c>
      <c r="K641" s="127" t="s">
        <v>172</v>
      </c>
      <c r="L641" s="33"/>
      <c r="M641" s="132" t="s">
        <v>19</v>
      </c>
      <c r="N641" s="133" t="s">
        <v>46</v>
      </c>
      <c r="P641" s="134">
        <f>O641*H641</f>
        <v>0</v>
      </c>
      <c r="Q641" s="134">
        <v>1.6000000000000001E-4</v>
      </c>
      <c r="R641" s="134">
        <f>Q641*H641</f>
        <v>1.6000000000000001E-4</v>
      </c>
      <c r="S641" s="134">
        <v>0</v>
      </c>
      <c r="T641" s="135">
        <f>S641*H641</f>
        <v>0</v>
      </c>
      <c r="AR641" s="136" t="s">
        <v>276</v>
      </c>
      <c r="AT641" s="136" t="s">
        <v>168</v>
      </c>
      <c r="AU641" s="136" t="s">
        <v>84</v>
      </c>
      <c r="AY641" s="18" t="s">
        <v>166</v>
      </c>
      <c r="BE641" s="137">
        <f>IF(N641="základní",J641,0)</f>
        <v>0</v>
      </c>
      <c r="BF641" s="137">
        <f>IF(N641="snížená",J641,0)</f>
        <v>0</v>
      </c>
      <c r="BG641" s="137">
        <f>IF(N641="zákl. přenesená",J641,0)</f>
        <v>0</v>
      </c>
      <c r="BH641" s="137">
        <f>IF(N641="sníž. přenesená",J641,0)</f>
        <v>0</v>
      </c>
      <c r="BI641" s="137">
        <f>IF(N641="nulová",J641,0)</f>
        <v>0</v>
      </c>
      <c r="BJ641" s="18" t="s">
        <v>34</v>
      </c>
      <c r="BK641" s="137">
        <f>ROUND(I641*H641,2)</f>
        <v>0</v>
      </c>
      <c r="BL641" s="18" t="s">
        <v>276</v>
      </c>
      <c r="BM641" s="136" t="s">
        <v>745</v>
      </c>
    </row>
    <row r="642" spans="2:65" s="1" customFormat="1">
      <c r="B642" s="33"/>
      <c r="D642" s="138" t="s">
        <v>175</v>
      </c>
      <c r="F642" s="139" t="s">
        <v>746</v>
      </c>
      <c r="I642" s="140"/>
      <c r="L642" s="33"/>
      <c r="M642" s="141"/>
      <c r="T642" s="54"/>
      <c r="AT642" s="18" t="s">
        <v>175</v>
      </c>
      <c r="AU642" s="18" t="s">
        <v>84</v>
      </c>
    </row>
    <row r="643" spans="2:65" s="15" customFormat="1">
      <c r="B643" s="164"/>
      <c r="D643" s="143" t="s">
        <v>177</v>
      </c>
      <c r="E643" s="165" t="s">
        <v>19</v>
      </c>
      <c r="F643" s="166" t="s">
        <v>510</v>
      </c>
      <c r="H643" s="165" t="s">
        <v>19</v>
      </c>
      <c r="I643" s="167"/>
      <c r="L643" s="164"/>
      <c r="M643" s="168"/>
      <c r="T643" s="169"/>
      <c r="AT643" s="165" t="s">
        <v>177</v>
      </c>
      <c r="AU643" s="165" t="s">
        <v>84</v>
      </c>
      <c r="AV643" s="15" t="s">
        <v>34</v>
      </c>
      <c r="AW643" s="15" t="s">
        <v>33</v>
      </c>
      <c r="AX643" s="15" t="s">
        <v>75</v>
      </c>
      <c r="AY643" s="165" t="s">
        <v>166</v>
      </c>
    </row>
    <row r="644" spans="2:65" s="12" customFormat="1">
      <c r="B644" s="142"/>
      <c r="D644" s="143" t="s">
        <v>177</v>
      </c>
      <c r="E644" s="144" t="s">
        <v>19</v>
      </c>
      <c r="F644" s="145" t="s">
        <v>34</v>
      </c>
      <c r="H644" s="146">
        <v>1</v>
      </c>
      <c r="I644" s="147"/>
      <c r="L644" s="142"/>
      <c r="M644" s="148"/>
      <c r="T644" s="149"/>
      <c r="AT644" s="144" t="s">
        <v>177</v>
      </c>
      <c r="AU644" s="144" t="s">
        <v>84</v>
      </c>
      <c r="AV644" s="12" t="s">
        <v>84</v>
      </c>
      <c r="AW644" s="12" t="s">
        <v>33</v>
      </c>
      <c r="AX644" s="12" t="s">
        <v>75</v>
      </c>
      <c r="AY644" s="144" t="s">
        <v>166</v>
      </c>
    </row>
    <row r="645" spans="2:65" s="13" customFormat="1">
      <c r="B645" s="150"/>
      <c r="D645" s="143" t="s">
        <v>177</v>
      </c>
      <c r="E645" s="151" t="s">
        <v>19</v>
      </c>
      <c r="F645" s="152" t="s">
        <v>179</v>
      </c>
      <c r="H645" s="153">
        <v>1</v>
      </c>
      <c r="I645" s="154"/>
      <c r="L645" s="150"/>
      <c r="M645" s="155"/>
      <c r="T645" s="156"/>
      <c r="AT645" s="151" t="s">
        <v>177</v>
      </c>
      <c r="AU645" s="151" t="s">
        <v>84</v>
      </c>
      <c r="AV645" s="13" t="s">
        <v>89</v>
      </c>
      <c r="AW645" s="13" t="s">
        <v>33</v>
      </c>
      <c r="AX645" s="13" t="s">
        <v>75</v>
      </c>
      <c r="AY645" s="151" t="s">
        <v>166</v>
      </c>
    </row>
    <row r="646" spans="2:65" s="14" customFormat="1">
      <c r="B646" s="157"/>
      <c r="D646" s="143" t="s">
        <v>177</v>
      </c>
      <c r="E646" s="158" t="s">
        <v>19</v>
      </c>
      <c r="F646" s="159" t="s">
        <v>180</v>
      </c>
      <c r="H646" s="160">
        <v>1</v>
      </c>
      <c r="I646" s="161"/>
      <c r="L646" s="157"/>
      <c r="M646" s="162"/>
      <c r="T646" s="163"/>
      <c r="AT646" s="158" t="s">
        <v>177</v>
      </c>
      <c r="AU646" s="158" t="s">
        <v>84</v>
      </c>
      <c r="AV646" s="14" t="s">
        <v>173</v>
      </c>
      <c r="AW646" s="14" t="s">
        <v>33</v>
      </c>
      <c r="AX646" s="14" t="s">
        <v>34</v>
      </c>
      <c r="AY646" s="158" t="s">
        <v>166</v>
      </c>
    </row>
    <row r="647" spans="2:65" s="1" customFormat="1" ht="16.5" customHeight="1">
      <c r="B647" s="33"/>
      <c r="C647" s="170" t="s">
        <v>747</v>
      </c>
      <c r="D647" s="170" t="s">
        <v>287</v>
      </c>
      <c r="E647" s="171" t="s">
        <v>748</v>
      </c>
      <c r="F647" s="172" t="s">
        <v>749</v>
      </c>
      <c r="G647" s="173" t="s">
        <v>104</v>
      </c>
      <c r="H647" s="174">
        <v>1</v>
      </c>
      <c r="I647" s="175"/>
      <c r="J647" s="176">
        <f>ROUND(I647*H647,2)</f>
        <v>0</v>
      </c>
      <c r="K647" s="172" t="s">
        <v>172</v>
      </c>
      <c r="L647" s="177"/>
      <c r="M647" s="178" t="s">
        <v>19</v>
      </c>
      <c r="N647" s="179" t="s">
        <v>46</v>
      </c>
      <c r="P647" s="134">
        <f>O647*H647</f>
        <v>0</v>
      </c>
      <c r="Q647" s="134">
        <v>1.56E-3</v>
      </c>
      <c r="R647" s="134">
        <f>Q647*H647</f>
        <v>1.56E-3</v>
      </c>
      <c r="S647" s="134">
        <v>0</v>
      </c>
      <c r="T647" s="135">
        <f>S647*H647</f>
        <v>0</v>
      </c>
      <c r="AR647" s="136" t="s">
        <v>383</v>
      </c>
      <c r="AT647" s="136" t="s">
        <v>287</v>
      </c>
      <c r="AU647" s="136" t="s">
        <v>84</v>
      </c>
      <c r="AY647" s="18" t="s">
        <v>166</v>
      </c>
      <c r="BE647" s="137">
        <f>IF(N647="základní",J647,0)</f>
        <v>0</v>
      </c>
      <c r="BF647" s="137">
        <f>IF(N647="snížená",J647,0)</f>
        <v>0</v>
      </c>
      <c r="BG647" s="137">
        <f>IF(N647="zákl. přenesená",J647,0)</f>
        <v>0</v>
      </c>
      <c r="BH647" s="137">
        <f>IF(N647="sníž. přenesená",J647,0)</f>
        <v>0</v>
      </c>
      <c r="BI647" s="137">
        <f>IF(N647="nulová",J647,0)</f>
        <v>0</v>
      </c>
      <c r="BJ647" s="18" t="s">
        <v>34</v>
      </c>
      <c r="BK647" s="137">
        <f>ROUND(I647*H647,2)</f>
        <v>0</v>
      </c>
      <c r="BL647" s="18" t="s">
        <v>276</v>
      </c>
      <c r="BM647" s="136" t="s">
        <v>750</v>
      </c>
    </row>
    <row r="648" spans="2:65" s="1" customFormat="1" ht="16.5" customHeight="1">
      <c r="B648" s="33"/>
      <c r="C648" s="125" t="s">
        <v>751</v>
      </c>
      <c r="D648" s="125" t="s">
        <v>168</v>
      </c>
      <c r="E648" s="126" t="s">
        <v>752</v>
      </c>
      <c r="F648" s="127" t="s">
        <v>753</v>
      </c>
      <c r="G648" s="128" t="s">
        <v>104</v>
      </c>
      <c r="H648" s="129">
        <v>6</v>
      </c>
      <c r="I648" s="130"/>
      <c r="J648" s="131">
        <f>ROUND(I648*H648,2)</f>
        <v>0</v>
      </c>
      <c r="K648" s="127" t="s">
        <v>172</v>
      </c>
      <c r="L648" s="33"/>
      <c r="M648" s="132" t="s">
        <v>19</v>
      </c>
      <c r="N648" s="133" t="s">
        <v>46</v>
      </c>
      <c r="P648" s="134">
        <f>O648*H648</f>
        <v>0</v>
      </c>
      <c r="Q648" s="134">
        <v>4.0000000000000003E-5</v>
      </c>
      <c r="R648" s="134">
        <f>Q648*H648</f>
        <v>2.4000000000000003E-4</v>
      </c>
      <c r="S648" s="134">
        <v>0</v>
      </c>
      <c r="T648" s="135">
        <f>S648*H648</f>
        <v>0</v>
      </c>
      <c r="AR648" s="136" t="s">
        <v>276</v>
      </c>
      <c r="AT648" s="136" t="s">
        <v>168</v>
      </c>
      <c r="AU648" s="136" t="s">
        <v>84</v>
      </c>
      <c r="AY648" s="18" t="s">
        <v>166</v>
      </c>
      <c r="BE648" s="137">
        <f>IF(N648="základní",J648,0)</f>
        <v>0</v>
      </c>
      <c r="BF648" s="137">
        <f>IF(N648="snížená",J648,0)</f>
        <v>0</v>
      </c>
      <c r="BG648" s="137">
        <f>IF(N648="zákl. přenesená",J648,0)</f>
        <v>0</v>
      </c>
      <c r="BH648" s="137">
        <f>IF(N648="sníž. přenesená",J648,0)</f>
        <v>0</v>
      </c>
      <c r="BI648" s="137">
        <f>IF(N648="nulová",J648,0)</f>
        <v>0</v>
      </c>
      <c r="BJ648" s="18" t="s">
        <v>34</v>
      </c>
      <c r="BK648" s="137">
        <f>ROUND(I648*H648,2)</f>
        <v>0</v>
      </c>
      <c r="BL648" s="18" t="s">
        <v>276</v>
      </c>
      <c r="BM648" s="136" t="s">
        <v>754</v>
      </c>
    </row>
    <row r="649" spans="2:65" s="1" customFormat="1">
      <c r="B649" s="33"/>
      <c r="D649" s="138" t="s">
        <v>175</v>
      </c>
      <c r="F649" s="139" t="s">
        <v>755</v>
      </c>
      <c r="I649" s="140"/>
      <c r="L649" s="33"/>
      <c r="M649" s="141"/>
      <c r="T649" s="54"/>
      <c r="AT649" s="18" t="s">
        <v>175</v>
      </c>
      <c r="AU649" s="18" t="s">
        <v>84</v>
      </c>
    </row>
    <row r="650" spans="2:65" s="15" customFormat="1">
      <c r="B650" s="164"/>
      <c r="D650" s="143" t="s">
        <v>177</v>
      </c>
      <c r="E650" s="165" t="s">
        <v>19</v>
      </c>
      <c r="F650" s="166" t="s">
        <v>510</v>
      </c>
      <c r="H650" s="165" t="s">
        <v>19</v>
      </c>
      <c r="I650" s="167"/>
      <c r="L650" s="164"/>
      <c r="M650" s="168"/>
      <c r="T650" s="169"/>
      <c r="AT650" s="165" t="s">
        <v>177</v>
      </c>
      <c r="AU650" s="165" t="s">
        <v>84</v>
      </c>
      <c r="AV650" s="15" t="s">
        <v>34</v>
      </c>
      <c r="AW650" s="15" t="s">
        <v>33</v>
      </c>
      <c r="AX650" s="15" t="s">
        <v>75</v>
      </c>
      <c r="AY650" s="165" t="s">
        <v>166</v>
      </c>
    </row>
    <row r="651" spans="2:65" s="12" customFormat="1">
      <c r="B651" s="142"/>
      <c r="D651" s="143" t="s">
        <v>177</v>
      </c>
      <c r="E651" s="144" t="s">
        <v>19</v>
      </c>
      <c r="F651" s="145" t="s">
        <v>212</v>
      </c>
      <c r="H651" s="146">
        <v>6</v>
      </c>
      <c r="I651" s="147"/>
      <c r="L651" s="142"/>
      <c r="M651" s="148"/>
      <c r="T651" s="149"/>
      <c r="AT651" s="144" t="s">
        <v>177</v>
      </c>
      <c r="AU651" s="144" t="s">
        <v>84</v>
      </c>
      <c r="AV651" s="12" t="s">
        <v>84</v>
      </c>
      <c r="AW651" s="12" t="s">
        <v>33</v>
      </c>
      <c r="AX651" s="12" t="s">
        <v>75</v>
      </c>
      <c r="AY651" s="144" t="s">
        <v>166</v>
      </c>
    </row>
    <row r="652" spans="2:65" s="13" customFormat="1">
      <c r="B652" s="150"/>
      <c r="D652" s="143" t="s">
        <v>177</v>
      </c>
      <c r="E652" s="151" t="s">
        <v>19</v>
      </c>
      <c r="F652" s="152" t="s">
        <v>179</v>
      </c>
      <c r="H652" s="153">
        <v>6</v>
      </c>
      <c r="I652" s="154"/>
      <c r="L652" s="150"/>
      <c r="M652" s="155"/>
      <c r="T652" s="156"/>
      <c r="AT652" s="151" t="s">
        <v>177</v>
      </c>
      <c r="AU652" s="151" t="s">
        <v>84</v>
      </c>
      <c r="AV652" s="13" t="s">
        <v>89</v>
      </c>
      <c r="AW652" s="13" t="s">
        <v>33</v>
      </c>
      <c r="AX652" s="13" t="s">
        <v>75</v>
      </c>
      <c r="AY652" s="151" t="s">
        <v>166</v>
      </c>
    </row>
    <row r="653" spans="2:65" s="14" customFormat="1">
      <c r="B653" s="157"/>
      <c r="D653" s="143" t="s">
        <v>177</v>
      </c>
      <c r="E653" s="158" t="s">
        <v>19</v>
      </c>
      <c r="F653" s="159" t="s">
        <v>180</v>
      </c>
      <c r="H653" s="160">
        <v>6</v>
      </c>
      <c r="I653" s="161"/>
      <c r="L653" s="157"/>
      <c r="M653" s="162"/>
      <c r="T653" s="163"/>
      <c r="AT653" s="158" t="s">
        <v>177</v>
      </c>
      <c r="AU653" s="158" t="s">
        <v>84</v>
      </c>
      <c r="AV653" s="14" t="s">
        <v>173</v>
      </c>
      <c r="AW653" s="14" t="s">
        <v>33</v>
      </c>
      <c r="AX653" s="14" t="s">
        <v>34</v>
      </c>
      <c r="AY653" s="158" t="s">
        <v>166</v>
      </c>
    </row>
    <row r="654" spans="2:65" s="1" customFormat="1" ht="16.5" customHeight="1">
      <c r="B654" s="33"/>
      <c r="C654" s="170" t="s">
        <v>756</v>
      </c>
      <c r="D654" s="170" t="s">
        <v>287</v>
      </c>
      <c r="E654" s="171" t="s">
        <v>757</v>
      </c>
      <c r="F654" s="172" t="s">
        <v>758</v>
      </c>
      <c r="G654" s="173" t="s">
        <v>104</v>
      </c>
      <c r="H654" s="174">
        <v>6</v>
      </c>
      <c r="I654" s="175"/>
      <c r="J654" s="176">
        <f>ROUND(I654*H654,2)</f>
        <v>0</v>
      </c>
      <c r="K654" s="172" t="s">
        <v>172</v>
      </c>
      <c r="L654" s="177"/>
      <c r="M654" s="178" t="s">
        <v>19</v>
      </c>
      <c r="N654" s="179" t="s">
        <v>46</v>
      </c>
      <c r="P654" s="134">
        <f>O654*H654</f>
        <v>0</v>
      </c>
      <c r="Q654" s="134">
        <v>1.8E-3</v>
      </c>
      <c r="R654" s="134">
        <f>Q654*H654</f>
        <v>1.0800000000000001E-2</v>
      </c>
      <c r="S654" s="134">
        <v>0</v>
      </c>
      <c r="T654" s="135">
        <f>S654*H654</f>
        <v>0</v>
      </c>
      <c r="AR654" s="136" t="s">
        <v>383</v>
      </c>
      <c r="AT654" s="136" t="s">
        <v>287</v>
      </c>
      <c r="AU654" s="136" t="s">
        <v>84</v>
      </c>
      <c r="AY654" s="18" t="s">
        <v>166</v>
      </c>
      <c r="BE654" s="137">
        <f>IF(N654="základní",J654,0)</f>
        <v>0</v>
      </c>
      <c r="BF654" s="137">
        <f>IF(N654="snížená",J654,0)</f>
        <v>0</v>
      </c>
      <c r="BG654" s="137">
        <f>IF(N654="zákl. přenesená",J654,0)</f>
        <v>0</v>
      </c>
      <c r="BH654" s="137">
        <f>IF(N654="sníž. přenesená",J654,0)</f>
        <v>0</v>
      </c>
      <c r="BI654" s="137">
        <f>IF(N654="nulová",J654,0)</f>
        <v>0</v>
      </c>
      <c r="BJ654" s="18" t="s">
        <v>34</v>
      </c>
      <c r="BK654" s="137">
        <f>ROUND(I654*H654,2)</f>
        <v>0</v>
      </c>
      <c r="BL654" s="18" t="s">
        <v>276</v>
      </c>
      <c r="BM654" s="136" t="s">
        <v>759</v>
      </c>
    </row>
    <row r="655" spans="2:65" s="1" customFormat="1" ht="16.5" customHeight="1">
      <c r="B655" s="33"/>
      <c r="C655" s="125" t="s">
        <v>760</v>
      </c>
      <c r="D655" s="125" t="s">
        <v>168</v>
      </c>
      <c r="E655" s="126" t="s">
        <v>761</v>
      </c>
      <c r="F655" s="127" t="s">
        <v>762</v>
      </c>
      <c r="G655" s="128" t="s">
        <v>104</v>
      </c>
      <c r="H655" s="129">
        <v>1</v>
      </c>
      <c r="I655" s="130"/>
      <c r="J655" s="131">
        <f>ROUND(I655*H655,2)</f>
        <v>0</v>
      </c>
      <c r="K655" s="127" t="s">
        <v>172</v>
      </c>
      <c r="L655" s="33"/>
      <c r="M655" s="132" t="s">
        <v>19</v>
      </c>
      <c r="N655" s="133" t="s">
        <v>46</v>
      </c>
      <c r="P655" s="134">
        <f>O655*H655</f>
        <v>0</v>
      </c>
      <c r="Q655" s="134">
        <v>1.3999999999999999E-4</v>
      </c>
      <c r="R655" s="134">
        <f>Q655*H655</f>
        <v>1.3999999999999999E-4</v>
      </c>
      <c r="S655" s="134">
        <v>0</v>
      </c>
      <c r="T655" s="135">
        <f>S655*H655</f>
        <v>0</v>
      </c>
      <c r="AR655" s="136" t="s">
        <v>276</v>
      </c>
      <c r="AT655" s="136" t="s">
        <v>168</v>
      </c>
      <c r="AU655" s="136" t="s">
        <v>84</v>
      </c>
      <c r="AY655" s="18" t="s">
        <v>166</v>
      </c>
      <c r="BE655" s="137">
        <f>IF(N655="základní",J655,0)</f>
        <v>0</v>
      </c>
      <c r="BF655" s="137">
        <f>IF(N655="snížená",J655,0)</f>
        <v>0</v>
      </c>
      <c r="BG655" s="137">
        <f>IF(N655="zákl. přenesená",J655,0)</f>
        <v>0</v>
      </c>
      <c r="BH655" s="137">
        <f>IF(N655="sníž. přenesená",J655,0)</f>
        <v>0</v>
      </c>
      <c r="BI655" s="137">
        <f>IF(N655="nulová",J655,0)</f>
        <v>0</v>
      </c>
      <c r="BJ655" s="18" t="s">
        <v>34</v>
      </c>
      <c r="BK655" s="137">
        <f>ROUND(I655*H655,2)</f>
        <v>0</v>
      </c>
      <c r="BL655" s="18" t="s">
        <v>276</v>
      </c>
      <c r="BM655" s="136" t="s">
        <v>763</v>
      </c>
    </row>
    <row r="656" spans="2:65" s="1" customFormat="1">
      <c r="B656" s="33"/>
      <c r="D656" s="138" t="s">
        <v>175</v>
      </c>
      <c r="F656" s="139" t="s">
        <v>764</v>
      </c>
      <c r="I656" s="140"/>
      <c r="L656" s="33"/>
      <c r="M656" s="141"/>
      <c r="T656" s="54"/>
      <c r="AT656" s="18" t="s">
        <v>175</v>
      </c>
      <c r="AU656" s="18" t="s">
        <v>84</v>
      </c>
    </row>
    <row r="657" spans="2:65" s="15" customFormat="1">
      <c r="B657" s="164"/>
      <c r="D657" s="143" t="s">
        <v>177</v>
      </c>
      <c r="E657" s="165" t="s">
        <v>19</v>
      </c>
      <c r="F657" s="166" t="s">
        <v>510</v>
      </c>
      <c r="H657" s="165" t="s">
        <v>19</v>
      </c>
      <c r="I657" s="167"/>
      <c r="L657" s="164"/>
      <c r="M657" s="168"/>
      <c r="T657" s="169"/>
      <c r="AT657" s="165" t="s">
        <v>177</v>
      </c>
      <c r="AU657" s="165" t="s">
        <v>84</v>
      </c>
      <c r="AV657" s="15" t="s">
        <v>34</v>
      </c>
      <c r="AW657" s="15" t="s">
        <v>33</v>
      </c>
      <c r="AX657" s="15" t="s">
        <v>75</v>
      </c>
      <c r="AY657" s="165" t="s">
        <v>166</v>
      </c>
    </row>
    <row r="658" spans="2:65" s="12" customFormat="1">
      <c r="B658" s="142"/>
      <c r="D658" s="143" t="s">
        <v>177</v>
      </c>
      <c r="E658" s="144" t="s">
        <v>19</v>
      </c>
      <c r="F658" s="145" t="s">
        <v>34</v>
      </c>
      <c r="H658" s="146">
        <v>1</v>
      </c>
      <c r="I658" s="147"/>
      <c r="L658" s="142"/>
      <c r="M658" s="148"/>
      <c r="T658" s="149"/>
      <c r="AT658" s="144" t="s">
        <v>177</v>
      </c>
      <c r="AU658" s="144" t="s">
        <v>84</v>
      </c>
      <c r="AV658" s="12" t="s">
        <v>84</v>
      </c>
      <c r="AW658" s="12" t="s">
        <v>33</v>
      </c>
      <c r="AX658" s="12" t="s">
        <v>75</v>
      </c>
      <c r="AY658" s="144" t="s">
        <v>166</v>
      </c>
    </row>
    <row r="659" spans="2:65" s="13" customFormat="1">
      <c r="B659" s="150"/>
      <c r="D659" s="143" t="s">
        <v>177</v>
      </c>
      <c r="E659" s="151" t="s">
        <v>19</v>
      </c>
      <c r="F659" s="152" t="s">
        <v>179</v>
      </c>
      <c r="H659" s="153">
        <v>1</v>
      </c>
      <c r="I659" s="154"/>
      <c r="L659" s="150"/>
      <c r="M659" s="155"/>
      <c r="T659" s="156"/>
      <c r="AT659" s="151" t="s">
        <v>177</v>
      </c>
      <c r="AU659" s="151" t="s">
        <v>84</v>
      </c>
      <c r="AV659" s="13" t="s">
        <v>89</v>
      </c>
      <c r="AW659" s="13" t="s">
        <v>33</v>
      </c>
      <c r="AX659" s="13" t="s">
        <v>75</v>
      </c>
      <c r="AY659" s="151" t="s">
        <v>166</v>
      </c>
    </row>
    <row r="660" spans="2:65" s="14" customFormat="1">
      <c r="B660" s="157"/>
      <c r="D660" s="143" t="s">
        <v>177</v>
      </c>
      <c r="E660" s="158" t="s">
        <v>19</v>
      </c>
      <c r="F660" s="159" t="s">
        <v>180</v>
      </c>
      <c r="H660" s="160">
        <v>1</v>
      </c>
      <c r="I660" s="161"/>
      <c r="L660" s="157"/>
      <c r="M660" s="162"/>
      <c r="T660" s="163"/>
      <c r="AT660" s="158" t="s">
        <v>177</v>
      </c>
      <c r="AU660" s="158" t="s">
        <v>84</v>
      </c>
      <c r="AV660" s="14" t="s">
        <v>173</v>
      </c>
      <c r="AW660" s="14" t="s">
        <v>33</v>
      </c>
      <c r="AX660" s="14" t="s">
        <v>34</v>
      </c>
      <c r="AY660" s="158" t="s">
        <v>166</v>
      </c>
    </row>
    <row r="661" spans="2:65" s="1" customFormat="1" ht="16.5" customHeight="1">
      <c r="B661" s="33"/>
      <c r="C661" s="170" t="s">
        <v>765</v>
      </c>
      <c r="D661" s="170" t="s">
        <v>287</v>
      </c>
      <c r="E661" s="171" t="s">
        <v>766</v>
      </c>
      <c r="F661" s="172" t="s">
        <v>767</v>
      </c>
      <c r="G661" s="173" t="s">
        <v>104</v>
      </c>
      <c r="H661" s="174">
        <v>1</v>
      </c>
      <c r="I661" s="175"/>
      <c r="J661" s="176">
        <f>ROUND(I661*H661,2)</f>
        <v>0</v>
      </c>
      <c r="K661" s="172" t="s">
        <v>172</v>
      </c>
      <c r="L661" s="177"/>
      <c r="M661" s="178" t="s">
        <v>19</v>
      </c>
      <c r="N661" s="179" t="s">
        <v>46</v>
      </c>
      <c r="P661" s="134">
        <f>O661*H661</f>
        <v>0</v>
      </c>
      <c r="Q661" s="134">
        <v>2.0999999999999999E-3</v>
      </c>
      <c r="R661" s="134">
        <f>Q661*H661</f>
        <v>2.0999999999999999E-3</v>
      </c>
      <c r="S661" s="134">
        <v>0</v>
      </c>
      <c r="T661" s="135">
        <f>S661*H661</f>
        <v>0</v>
      </c>
      <c r="AR661" s="136" t="s">
        <v>383</v>
      </c>
      <c r="AT661" s="136" t="s">
        <v>287</v>
      </c>
      <c r="AU661" s="136" t="s">
        <v>84</v>
      </c>
      <c r="AY661" s="18" t="s">
        <v>166</v>
      </c>
      <c r="BE661" s="137">
        <f>IF(N661="základní",J661,0)</f>
        <v>0</v>
      </c>
      <c r="BF661" s="137">
        <f>IF(N661="snížená",J661,0)</f>
        <v>0</v>
      </c>
      <c r="BG661" s="137">
        <f>IF(N661="zákl. přenesená",J661,0)</f>
        <v>0</v>
      </c>
      <c r="BH661" s="137">
        <f>IF(N661="sníž. přenesená",J661,0)</f>
        <v>0</v>
      </c>
      <c r="BI661" s="137">
        <f>IF(N661="nulová",J661,0)</f>
        <v>0</v>
      </c>
      <c r="BJ661" s="18" t="s">
        <v>34</v>
      </c>
      <c r="BK661" s="137">
        <f>ROUND(I661*H661,2)</f>
        <v>0</v>
      </c>
      <c r="BL661" s="18" t="s">
        <v>276</v>
      </c>
      <c r="BM661" s="136" t="s">
        <v>768</v>
      </c>
    </row>
    <row r="662" spans="2:65" s="1" customFormat="1" ht="16.5" customHeight="1">
      <c r="B662" s="33"/>
      <c r="C662" s="170" t="s">
        <v>769</v>
      </c>
      <c r="D662" s="170" t="s">
        <v>287</v>
      </c>
      <c r="E662" s="171" t="s">
        <v>770</v>
      </c>
      <c r="F662" s="172" t="s">
        <v>771</v>
      </c>
      <c r="G662" s="173" t="s">
        <v>772</v>
      </c>
      <c r="H662" s="174">
        <v>1</v>
      </c>
      <c r="I662" s="175"/>
      <c r="J662" s="176">
        <f>ROUND(I662*H662,2)</f>
        <v>0</v>
      </c>
      <c r="K662" s="172" t="s">
        <v>172</v>
      </c>
      <c r="L662" s="177"/>
      <c r="M662" s="178" t="s">
        <v>19</v>
      </c>
      <c r="N662" s="179" t="s">
        <v>46</v>
      </c>
      <c r="P662" s="134">
        <f>O662*H662</f>
        <v>0</v>
      </c>
      <c r="Q662" s="134">
        <v>9.7999999999999997E-4</v>
      </c>
      <c r="R662" s="134">
        <f>Q662*H662</f>
        <v>9.7999999999999997E-4</v>
      </c>
      <c r="S662" s="134">
        <v>0</v>
      </c>
      <c r="T662" s="135">
        <f>S662*H662</f>
        <v>0</v>
      </c>
      <c r="AR662" s="136" t="s">
        <v>383</v>
      </c>
      <c r="AT662" s="136" t="s">
        <v>287</v>
      </c>
      <c r="AU662" s="136" t="s">
        <v>84</v>
      </c>
      <c r="AY662" s="18" t="s">
        <v>166</v>
      </c>
      <c r="BE662" s="137">
        <f>IF(N662="základní",J662,0)</f>
        <v>0</v>
      </c>
      <c r="BF662" s="137">
        <f>IF(N662="snížená",J662,0)</f>
        <v>0</v>
      </c>
      <c r="BG662" s="137">
        <f>IF(N662="zákl. přenesená",J662,0)</f>
        <v>0</v>
      </c>
      <c r="BH662" s="137">
        <f>IF(N662="sníž. přenesená",J662,0)</f>
        <v>0</v>
      </c>
      <c r="BI662" s="137">
        <f>IF(N662="nulová",J662,0)</f>
        <v>0</v>
      </c>
      <c r="BJ662" s="18" t="s">
        <v>34</v>
      </c>
      <c r="BK662" s="137">
        <f>ROUND(I662*H662,2)</f>
        <v>0</v>
      </c>
      <c r="BL662" s="18" t="s">
        <v>276</v>
      </c>
      <c r="BM662" s="136" t="s">
        <v>773</v>
      </c>
    </row>
    <row r="663" spans="2:65" s="1" customFormat="1" ht="24.15" customHeight="1">
      <c r="B663" s="33"/>
      <c r="C663" s="125" t="s">
        <v>774</v>
      </c>
      <c r="D663" s="125" t="s">
        <v>168</v>
      </c>
      <c r="E663" s="126" t="s">
        <v>775</v>
      </c>
      <c r="F663" s="127" t="s">
        <v>776</v>
      </c>
      <c r="G663" s="128" t="s">
        <v>530</v>
      </c>
      <c r="H663" s="180"/>
      <c r="I663" s="130"/>
      <c r="J663" s="131">
        <f>ROUND(I663*H663,2)</f>
        <v>0</v>
      </c>
      <c r="K663" s="127" t="s">
        <v>172</v>
      </c>
      <c r="L663" s="33"/>
      <c r="M663" s="132" t="s">
        <v>19</v>
      </c>
      <c r="N663" s="133" t="s">
        <v>46</v>
      </c>
      <c r="P663" s="134">
        <f>O663*H663</f>
        <v>0</v>
      </c>
      <c r="Q663" s="134">
        <v>0</v>
      </c>
      <c r="R663" s="134">
        <f>Q663*H663</f>
        <v>0</v>
      </c>
      <c r="S663" s="134">
        <v>0</v>
      </c>
      <c r="T663" s="135">
        <f>S663*H663</f>
        <v>0</v>
      </c>
      <c r="AR663" s="136" t="s">
        <v>276</v>
      </c>
      <c r="AT663" s="136" t="s">
        <v>168</v>
      </c>
      <c r="AU663" s="136" t="s">
        <v>84</v>
      </c>
      <c r="AY663" s="18" t="s">
        <v>166</v>
      </c>
      <c r="BE663" s="137">
        <f>IF(N663="základní",J663,0)</f>
        <v>0</v>
      </c>
      <c r="BF663" s="137">
        <f>IF(N663="snížená",J663,0)</f>
        <v>0</v>
      </c>
      <c r="BG663" s="137">
        <f>IF(N663="zákl. přenesená",J663,0)</f>
        <v>0</v>
      </c>
      <c r="BH663" s="137">
        <f>IF(N663="sníž. přenesená",J663,0)</f>
        <v>0</v>
      </c>
      <c r="BI663" s="137">
        <f>IF(N663="nulová",J663,0)</f>
        <v>0</v>
      </c>
      <c r="BJ663" s="18" t="s">
        <v>34</v>
      </c>
      <c r="BK663" s="137">
        <f>ROUND(I663*H663,2)</f>
        <v>0</v>
      </c>
      <c r="BL663" s="18" t="s">
        <v>276</v>
      </c>
      <c r="BM663" s="136" t="s">
        <v>777</v>
      </c>
    </row>
    <row r="664" spans="2:65" s="1" customFormat="1">
      <c r="B664" s="33"/>
      <c r="D664" s="138" t="s">
        <v>175</v>
      </c>
      <c r="F664" s="139" t="s">
        <v>778</v>
      </c>
      <c r="I664" s="140"/>
      <c r="L664" s="33"/>
      <c r="M664" s="141"/>
      <c r="T664" s="54"/>
      <c r="AT664" s="18" t="s">
        <v>175</v>
      </c>
      <c r="AU664" s="18" t="s">
        <v>84</v>
      </c>
    </row>
    <row r="665" spans="2:65" s="11" customFormat="1" ht="22.95" customHeight="1">
      <c r="B665" s="113"/>
      <c r="D665" s="114" t="s">
        <v>74</v>
      </c>
      <c r="E665" s="123" t="s">
        <v>779</v>
      </c>
      <c r="F665" s="123" t="s">
        <v>780</v>
      </c>
      <c r="I665" s="116"/>
      <c r="J665" s="124">
        <f>BK665</f>
        <v>0</v>
      </c>
      <c r="L665" s="113"/>
      <c r="M665" s="118"/>
      <c r="P665" s="119">
        <f>SUM(P666:P679)</f>
        <v>0</v>
      </c>
      <c r="R665" s="119">
        <f>SUM(R666:R679)</f>
        <v>8.4250000000000005E-2</v>
      </c>
      <c r="T665" s="120">
        <f>SUM(T666:T679)</f>
        <v>0</v>
      </c>
      <c r="AR665" s="114" t="s">
        <v>84</v>
      </c>
      <c r="AT665" s="121" t="s">
        <v>74</v>
      </c>
      <c r="AU665" s="121" t="s">
        <v>34</v>
      </c>
      <c r="AY665" s="114" t="s">
        <v>166</v>
      </c>
      <c r="BK665" s="122">
        <f>SUM(BK666:BK679)</f>
        <v>0</v>
      </c>
    </row>
    <row r="666" spans="2:65" s="1" customFormat="1" ht="24.15" customHeight="1">
      <c r="B666" s="33"/>
      <c r="C666" s="125" t="s">
        <v>781</v>
      </c>
      <c r="D666" s="125" t="s">
        <v>168</v>
      </c>
      <c r="E666" s="126" t="s">
        <v>782</v>
      </c>
      <c r="F666" s="127" t="s">
        <v>783</v>
      </c>
      <c r="G666" s="128" t="s">
        <v>622</v>
      </c>
      <c r="H666" s="129">
        <v>4</v>
      </c>
      <c r="I666" s="130"/>
      <c r="J666" s="131">
        <f>ROUND(I666*H666,2)</f>
        <v>0</v>
      </c>
      <c r="K666" s="127" t="s">
        <v>172</v>
      </c>
      <c r="L666" s="33"/>
      <c r="M666" s="132" t="s">
        <v>19</v>
      </c>
      <c r="N666" s="133" t="s">
        <v>46</v>
      </c>
      <c r="P666" s="134">
        <f>O666*H666</f>
        <v>0</v>
      </c>
      <c r="Q666" s="134">
        <v>1.6650000000000002E-2</v>
      </c>
      <c r="R666" s="134">
        <f>Q666*H666</f>
        <v>6.6600000000000006E-2</v>
      </c>
      <c r="S666" s="134">
        <v>0</v>
      </c>
      <c r="T666" s="135">
        <f>S666*H666</f>
        <v>0</v>
      </c>
      <c r="AR666" s="136" t="s">
        <v>276</v>
      </c>
      <c r="AT666" s="136" t="s">
        <v>168</v>
      </c>
      <c r="AU666" s="136" t="s">
        <v>84</v>
      </c>
      <c r="AY666" s="18" t="s">
        <v>166</v>
      </c>
      <c r="BE666" s="137">
        <f>IF(N666="základní",J666,0)</f>
        <v>0</v>
      </c>
      <c r="BF666" s="137">
        <f>IF(N666="snížená",J666,0)</f>
        <v>0</v>
      </c>
      <c r="BG666" s="137">
        <f>IF(N666="zákl. přenesená",J666,0)</f>
        <v>0</v>
      </c>
      <c r="BH666" s="137">
        <f>IF(N666="sníž. přenesená",J666,0)</f>
        <v>0</v>
      </c>
      <c r="BI666" s="137">
        <f>IF(N666="nulová",J666,0)</f>
        <v>0</v>
      </c>
      <c r="BJ666" s="18" t="s">
        <v>34</v>
      </c>
      <c r="BK666" s="137">
        <f>ROUND(I666*H666,2)</f>
        <v>0</v>
      </c>
      <c r="BL666" s="18" t="s">
        <v>276</v>
      </c>
      <c r="BM666" s="136" t="s">
        <v>784</v>
      </c>
    </row>
    <row r="667" spans="2:65" s="1" customFormat="1">
      <c r="B667" s="33"/>
      <c r="D667" s="138" t="s">
        <v>175</v>
      </c>
      <c r="F667" s="139" t="s">
        <v>785</v>
      </c>
      <c r="I667" s="140"/>
      <c r="L667" s="33"/>
      <c r="M667" s="141"/>
      <c r="T667" s="54"/>
      <c r="AT667" s="18" t="s">
        <v>175</v>
      </c>
      <c r="AU667" s="18" t="s">
        <v>84</v>
      </c>
    </row>
    <row r="668" spans="2:65" s="15" customFormat="1">
      <c r="B668" s="164"/>
      <c r="D668" s="143" t="s">
        <v>177</v>
      </c>
      <c r="E668" s="165" t="s">
        <v>19</v>
      </c>
      <c r="F668" s="166" t="s">
        <v>193</v>
      </c>
      <c r="H668" s="165" t="s">
        <v>19</v>
      </c>
      <c r="I668" s="167"/>
      <c r="L668" s="164"/>
      <c r="M668" s="168"/>
      <c r="T668" s="169"/>
      <c r="AT668" s="165" t="s">
        <v>177</v>
      </c>
      <c r="AU668" s="165" t="s">
        <v>84</v>
      </c>
      <c r="AV668" s="15" t="s">
        <v>34</v>
      </c>
      <c r="AW668" s="15" t="s">
        <v>33</v>
      </c>
      <c r="AX668" s="15" t="s">
        <v>75</v>
      </c>
      <c r="AY668" s="165" t="s">
        <v>166</v>
      </c>
    </row>
    <row r="669" spans="2:65" s="12" customFormat="1">
      <c r="B669" s="142"/>
      <c r="D669" s="143" t="s">
        <v>177</v>
      </c>
      <c r="E669" s="144" t="s">
        <v>19</v>
      </c>
      <c r="F669" s="145" t="s">
        <v>786</v>
      </c>
      <c r="H669" s="146">
        <v>2</v>
      </c>
      <c r="I669" s="147"/>
      <c r="L669" s="142"/>
      <c r="M669" s="148"/>
      <c r="T669" s="149"/>
      <c r="AT669" s="144" t="s">
        <v>177</v>
      </c>
      <c r="AU669" s="144" t="s">
        <v>84</v>
      </c>
      <c r="AV669" s="12" t="s">
        <v>84</v>
      </c>
      <c r="AW669" s="12" t="s">
        <v>33</v>
      </c>
      <c r="AX669" s="12" t="s">
        <v>75</v>
      </c>
      <c r="AY669" s="144" t="s">
        <v>166</v>
      </c>
    </row>
    <row r="670" spans="2:65" s="12" customFormat="1">
      <c r="B670" s="142"/>
      <c r="D670" s="143" t="s">
        <v>177</v>
      </c>
      <c r="E670" s="144" t="s">
        <v>19</v>
      </c>
      <c r="F670" s="145" t="s">
        <v>693</v>
      </c>
      <c r="H670" s="146">
        <v>2</v>
      </c>
      <c r="I670" s="147"/>
      <c r="L670" s="142"/>
      <c r="M670" s="148"/>
      <c r="T670" s="149"/>
      <c r="AT670" s="144" t="s">
        <v>177</v>
      </c>
      <c r="AU670" s="144" t="s">
        <v>84</v>
      </c>
      <c r="AV670" s="12" t="s">
        <v>84</v>
      </c>
      <c r="AW670" s="12" t="s">
        <v>33</v>
      </c>
      <c r="AX670" s="12" t="s">
        <v>75</v>
      </c>
      <c r="AY670" s="144" t="s">
        <v>166</v>
      </c>
    </row>
    <row r="671" spans="2:65" s="13" customFormat="1">
      <c r="B671" s="150"/>
      <c r="D671" s="143" t="s">
        <v>177</v>
      </c>
      <c r="E671" s="151" t="s">
        <v>19</v>
      </c>
      <c r="F671" s="152" t="s">
        <v>179</v>
      </c>
      <c r="H671" s="153">
        <v>4</v>
      </c>
      <c r="I671" s="154"/>
      <c r="L671" s="150"/>
      <c r="M671" s="155"/>
      <c r="T671" s="156"/>
      <c r="AT671" s="151" t="s">
        <v>177</v>
      </c>
      <c r="AU671" s="151" t="s">
        <v>84</v>
      </c>
      <c r="AV671" s="13" t="s">
        <v>89</v>
      </c>
      <c r="AW671" s="13" t="s">
        <v>33</v>
      </c>
      <c r="AX671" s="13" t="s">
        <v>75</v>
      </c>
      <c r="AY671" s="151" t="s">
        <v>166</v>
      </c>
    </row>
    <row r="672" spans="2:65" s="14" customFormat="1">
      <c r="B672" s="157"/>
      <c r="D672" s="143" t="s">
        <v>177</v>
      </c>
      <c r="E672" s="158" t="s">
        <v>19</v>
      </c>
      <c r="F672" s="159" t="s">
        <v>180</v>
      </c>
      <c r="H672" s="160">
        <v>4</v>
      </c>
      <c r="I672" s="161"/>
      <c r="L672" s="157"/>
      <c r="M672" s="162"/>
      <c r="T672" s="163"/>
      <c r="AT672" s="158" t="s">
        <v>177</v>
      </c>
      <c r="AU672" s="158" t="s">
        <v>84</v>
      </c>
      <c r="AV672" s="14" t="s">
        <v>173</v>
      </c>
      <c r="AW672" s="14" t="s">
        <v>33</v>
      </c>
      <c r="AX672" s="14" t="s">
        <v>34</v>
      </c>
      <c r="AY672" s="158" t="s">
        <v>166</v>
      </c>
    </row>
    <row r="673" spans="2:65" s="1" customFormat="1" ht="24.15" customHeight="1">
      <c r="B673" s="33"/>
      <c r="C673" s="125" t="s">
        <v>787</v>
      </c>
      <c r="D673" s="125" t="s">
        <v>168</v>
      </c>
      <c r="E673" s="126" t="s">
        <v>788</v>
      </c>
      <c r="F673" s="127" t="s">
        <v>789</v>
      </c>
      <c r="G673" s="128" t="s">
        <v>622</v>
      </c>
      <c r="H673" s="129">
        <v>1</v>
      </c>
      <c r="I673" s="130"/>
      <c r="J673" s="131">
        <f>ROUND(I673*H673,2)</f>
        <v>0</v>
      </c>
      <c r="K673" s="127" t="s">
        <v>172</v>
      </c>
      <c r="L673" s="33"/>
      <c r="M673" s="132" t="s">
        <v>19</v>
      </c>
      <c r="N673" s="133" t="s">
        <v>46</v>
      </c>
      <c r="P673" s="134">
        <f>O673*H673</f>
        <v>0</v>
      </c>
      <c r="Q673" s="134">
        <v>1.7649999999999999E-2</v>
      </c>
      <c r="R673" s="134">
        <f>Q673*H673</f>
        <v>1.7649999999999999E-2</v>
      </c>
      <c r="S673" s="134">
        <v>0</v>
      </c>
      <c r="T673" s="135">
        <f>S673*H673</f>
        <v>0</v>
      </c>
      <c r="AR673" s="136" t="s">
        <v>276</v>
      </c>
      <c r="AT673" s="136" t="s">
        <v>168</v>
      </c>
      <c r="AU673" s="136" t="s">
        <v>84</v>
      </c>
      <c r="AY673" s="18" t="s">
        <v>166</v>
      </c>
      <c r="BE673" s="137">
        <f>IF(N673="základní",J673,0)</f>
        <v>0</v>
      </c>
      <c r="BF673" s="137">
        <f>IF(N673="snížená",J673,0)</f>
        <v>0</v>
      </c>
      <c r="BG673" s="137">
        <f>IF(N673="zákl. přenesená",J673,0)</f>
        <v>0</v>
      </c>
      <c r="BH673" s="137">
        <f>IF(N673="sníž. přenesená",J673,0)</f>
        <v>0</v>
      </c>
      <c r="BI673" s="137">
        <f>IF(N673="nulová",J673,0)</f>
        <v>0</v>
      </c>
      <c r="BJ673" s="18" t="s">
        <v>34</v>
      </c>
      <c r="BK673" s="137">
        <f>ROUND(I673*H673,2)</f>
        <v>0</v>
      </c>
      <c r="BL673" s="18" t="s">
        <v>276</v>
      </c>
      <c r="BM673" s="136" t="s">
        <v>790</v>
      </c>
    </row>
    <row r="674" spans="2:65" s="1" customFormat="1">
      <c r="B674" s="33"/>
      <c r="D674" s="138" t="s">
        <v>175</v>
      </c>
      <c r="F674" s="139" t="s">
        <v>791</v>
      </c>
      <c r="I674" s="140"/>
      <c r="L674" s="33"/>
      <c r="M674" s="141"/>
      <c r="T674" s="54"/>
      <c r="AT674" s="18" t="s">
        <v>175</v>
      </c>
      <c r="AU674" s="18" t="s">
        <v>84</v>
      </c>
    </row>
    <row r="675" spans="2:65" s="12" customFormat="1">
      <c r="B675" s="142"/>
      <c r="D675" s="143" t="s">
        <v>177</v>
      </c>
      <c r="E675" s="144" t="s">
        <v>19</v>
      </c>
      <c r="F675" s="145" t="s">
        <v>34</v>
      </c>
      <c r="H675" s="146">
        <v>1</v>
      </c>
      <c r="I675" s="147"/>
      <c r="L675" s="142"/>
      <c r="M675" s="148"/>
      <c r="T675" s="149"/>
      <c r="AT675" s="144" t="s">
        <v>177</v>
      </c>
      <c r="AU675" s="144" t="s">
        <v>84</v>
      </c>
      <c r="AV675" s="12" t="s">
        <v>84</v>
      </c>
      <c r="AW675" s="12" t="s">
        <v>33</v>
      </c>
      <c r="AX675" s="12" t="s">
        <v>75</v>
      </c>
      <c r="AY675" s="144" t="s">
        <v>166</v>
      </c>
    </row>
    <row r="676" spans="2:65" s="13" customFormat="1">
      <c r="B676" s="150"/>
      <c r="D676" s="143" t="s">
        <v>177</v>
      </c>
      <c r="E676" s="151" t="s">
        <v>19</v>
      </c>
      <c r="F676" s="152" t="s">
        <v>179</v>
      </c>
      <c r="H676" s="153">
        <v>1</v>
      </c>
      <c r="I676" s="154"/>
      <c r="L676" s="150"/>
      <c r="M676" s="155"/>
      <c r="T676" s="156"/>
      <c r="AT676" s="151" t="s">
        <v>177</v>
      </c>
      <c r="AU676" s="151" t="s">
        <v>84</v>
      </c>
      <c r="AV676" s="13" t="s">
        <v>89</v>
      </c>
      <c r="AW676" s="13" t="s">
        <v>33</v>
      </c>
      <c r="AX676" s="13" t="s">
        <v>75</v>
      </c>
      <c r="AY676" s="151" t="s">
        <v>166</v>
      </c>
    </row>
    <row r="677" spans="2:65" s="14" customFormat="1">
      <c r="B677" s="157"/>
      <c r="D677" s="143" t="s">
        <v>177</v>
      </c>
      <c r="E677" s="158" t="s">
        <v>19</v>
      </c>
      <c r="F677" s="159" t="s">
        <v>180</v>
      </c>
      <c r="H677" s="160">
        <v>1</v>
      </c>
      <c r="I677" s="161"/>
      <c r="L677" s="157"/>
      <c r="M677" s="162"/>
      <c r="T677" s="163"/>
      <c r="AT677" s="158" t="s">
        <v>177</v>
      </c>
      <c r="AU677" s="158" t="s">
        <v>84</v>
      </c>
      <c r="AV677" s="14" t="s">
        <v>173</v>
      </c>
      <c r="AW677" s="14" t="s">
        <v>33</v>
      </c>
      <c r="AX677" s="14" t="s">
        <v>34</v>
      </c>
      <c r="AY677" s="158" t="s">
        <v>166</v>
      </c>
    </row>
    <row r="678" spans="2:65" s="1" customFormat="1" ht="24.15" customHeight="1">
      <c r="B678" s="33"/>
      <c r="C678" s="125" t="s">
        <v>792</v>
      </c>
      <c r="D678" s="125" t="s">
        <v>168</v>
      </c>
      <c r="E678" s="126" t="s">
        <v>793</v>
      </c>
      <c r="F678" s="127" t="s">
        <v>794</v>
      </c>
      <c r="G678" s="128" t="s">
        <v>530</v>
      </c>
      <c r="H678" s="180"/>
      <c r="I678" s="130"/>
      <c r="J678" s="131">
        <f>ROUND(I678*H678,2)</f>
        <v>0</v>
      </c>
      <c r="K678" s="127" t="s">
        <v>172</v>
      </c>
      <c r="L678" s="33"/>
      <c r="M678" s="132" t="s">
        <v>19</v>
      </c>
      <c r="N678" s="133" t="s">
        <v>46</v>
      </c>
      <c r="P678" s="134">
        <f>O678*H678</f>
        <v>0</v>
      </c>
      <c r="Q678" s="134">
        <v>0</v>
      </c>
      <c r="R678" s="134">
        <f>Q678*H678</f>
        <v>0</v>
      </c>
      <c r="S678" s="134">
        <v>0</v>
      </c>
      <c r="T678" s="135">
        <f>S678*H678</f>
        <v>0</v>
      </c>
      <c r="AR678" s="136" t="s">
        <v>276</v>
      </c>
      <c r="AT678" s="136" t="s">
        <v>168</v>
      </c>
      <c r="AU678" s="136" t="s">
        <v>84</v>
      </c>
      <c r="AY678" s="18" t="s">
        <v>166</v>
      </c>
      <c r="BE678" s="137">
        <f>IF(N678="základní",J678,0)</f>
        <v>0</v>
      </c>
      <c r="BF678" s="137">
        <f>IF(N678="snížená",J678,0)</f>
        <v>0</v>
      </c>
      <c r="BG678" s="137">
        <f>IF(N678="zákl. přenesená",J678,0)</f>
        <v>0</v>
      </c>
      <c r="BH678" s="137">
        <f>IF(N678="sníž. přenesená",J678,0)</f>
        <v>0</v>
      </c>
      <c r="BI678" s="137">
        <f>IF(N678="nulová",J678,0)</f>
        <v>0</v>
      </c>
      <c r="BJ678" s="18" t="s">
        <v>34</v>
      </c>
      <c r="BK678" s="137">
        <f>ROUND(I678*H678,2)</f>
        <v>0</v>
      </c>
      <c r="BL678" s="18" t="s">
        <v>276</v>
      </c>
      <c r="BM678" s="136" t="s">
        <v>795</v>
      </c>
    </row>
    <row r="679" spans="2:65" s="1" customFormat="1">
      <c r="B679" s="33"/>
      <c r="D679" s="138" t="s">
        <v>175</v>
      </c>
      <c r="F679" s="139" t="s">
        <v>796</v>
      </c>
      <c r="I679" s="140"/>
      <c r="L679" s="33"/>
      <c r="M679" s="141"/>
      <c r="T679" s="54"/>
      <c r="AT679" s="18" t="s">
        <v>175</v>
      </c>
      <c r="AU679" s="18" t="s">
        <v>84</v>
      </c>
    </row>
    <row r="680" spans="2:65" s="11" customFormat="1" ht="22.95" customHeight="1">
      <c r="B680" s="113"/>
      <c r="D680" s="114" t="s">
        <v>74</v>
      </c>
      <c r="E680" s="123" t="s">
        <v>797</v>
      </c>
      <c r="F680" s="123" t="s">
        <v>798</v>
      </c>
      <c r="I680" s="116"/>
      <c r="J680" s="124">
        <f>BK680</f>
        <v>0</v>
      </c>
      <c r="L680" s="113"/>
      <c r="M680" s="118"/>
      <c r="P680" s="119">
        <f>SUM(P681:P698)</f>
        <v>0</v>
      </c>
      <c r="R680" s="119">
        <f>SUM(R681:R698)</f>
        <v>3.3329999999999999E-2</v>
      </c>
      <c r="T680" s="120">
        <f>SUM(T681:T698)</f>
        <v>0</v>
      </c>
      <c r="AR680" s="114" t="s">
        <v>84</v>
      </c>
      <c r="AT680" s="121" t="s">
        <v>74</v>
      </c>
      <c r="AU680" s="121" t="s">
        <v>34</v>
      </c>
      <c r="AY680" s="114" t="s">
        <v>166</v>
      </c>
      <c r="BK680" s="122">
        <f>SUM(BK681:BK698)</f>
        <v>0</v>
      </c>
    </row>
    <row r="681" spans="2:65" s="1" customFormat="1" ht="16.5" customHeight="1">
      <c r="B681" s="33"/>
      <c r="C681" s="125" t="s">
        <v>799</v>
      </c>
      <c r="D681" s="125" t="s">
        <v>168</v>
      </c>
      <c r="E681" s="126" t="s">
        <v>800</v>
      </c>
      <c r="F681" s="127" t="s">
        <v>801</v>
      </c>
      <c r="G681" s="128" t="s">
        <v>109</v>
      </c>
      <c r="H681" s="129">
        <v>65</v>
      </c>
      <c r="I681" s="130"/>
      <c r="J681" s="131">
        <f>ROUND(I681*H681,2)</f>
        <v>0</v>
      </c>
      <c r="K681" s="127" t="s">
        <v>172</v>
      </c>
      <c r="L681" s="33"/>
      <c r="M681" s="132" t="s">
        <v>19</v>
      </c>
      <c r="N681" s="133" t="s">
        <v>46</v>
      </c>
      <c r="P681" s="134">
        <f>O681*H681</f>
        <v>0</v>
      </c>
      <c r="Q681" s="134">
        <v>4.4999999999999999E-4</v>
      </c>
      <c r="R681" s="134">
        <f>Q681*H681</f>
        <v>2.9249999999999998E-2</v>
      </c>
      <c r="S681" s="134">
        <v>0</v>
      </c>
      <c r="T681" s="135">
        <f>S681*H681</f>
        <v>0</v>
      </c>
      <c r="AR681" s="136" t="s">
        <v>276</v>
      </c>
      <c r="AT681" s="136" t="s">
        <v>168</v>
      </c>
      <c r="AU681" s="136" t="s">
        <v>84</v>
      </c>
      <c r="AY681" s="18" t="s">
        <v>166</v>
      </c>
      <c r="BE681" s="137">
        <f>IF(N681="základní",J681,0)</f>
        <v>0</v>
      </c>
      <c r="BF681" s="137">
        <f>IF(N681="snížená",J681,0)</f>
        <v>0</v>
      </c>
      <c r="BG681" s="137">
        <f>IF(N681="zákl. přenesená",J681,0)</f>
        <v>0</v>
      </c>
      <c r="BH681" s="137">
        <f>IF(N681="sníž. přenesená",J681,0)</f>
        <v>0</v>
      </c>
      <c r="BI681" s="137">
        <f>IF(N681="nulová",J681,0)</f>
        <v>0</v>
      </c>
      <c r="BJ681" s="18" t="s">
        <v>34</v>
      </c>
      <c r="BK681" s="137">
        <f>ROUND(I681*H681,2)</f>
        <v>0</v>
      </c>
      <c r="BL681" s="18" t="s">
        <v>276</v>
      </c>
      <c r="BM681" s="136" t="s">
        <v>802</v>
      </c>
    </row>
    <row r="682" spans="2:65" s="1" customFormat="1">
      <c r="B682" s="33"/>
      <c r="D682" s="138" t="s">
        <v>175</v>
      </c>
      <c r="F682" s="139" t="s">
        <v>803</v>
      </c>
      <c r="I682" s="140"/>
      <c r="L682" s="33"/>
      <c r="M682" s="141"/>
      <c r="T682" s="54"/>
      <c r="AT682" s="18" t="s">
        <v>175</v>
      </c>
      <c r="AU682" s="18" t="s">
        <v>84</v>
      </c>
    </row>
    <row r="683" spans="2:65" s="12" customFormat="1">
      <c r="B683" s="142"/>
      <c r="D683" s="143" t="s">
        <v>177</v>
      </c>
      <c r="E683" s="144" t="s">
        <v>19</v>
      </c>
      <c r="F683" s="145" t="s">
        <v>804</v>
      </c>
      <c r="H683" s="146">
        <v>65</v>
      </c>
      <c r="I683" s="147"/>
      <c r="L683" s="142"/>
      <c r="M683" s="148"/>
      <c r="T683" s="149"/>
      <c r="AT683" s="144" t="s">
        <v>177</v>
      </c>
      <c r="AU683" s="144" t="s">
        <v>84</v>
      </c>
      <c r="AV683" s="12" t="s">
        <v>84</v>
      </c>
      <c r="AW683" s="12" t="s">
        <v>33</v>
      </c>
      <c r="AX683" s="12" t="s">
        <v>75</v>
      </c>
      <c r="AY683" s="144" t="s">
        <v>166</v>
      </c>
    </row>
    <row r="684" spans="2:65" s="13" customFormat="1">
      <c r="B684" s="150"/>
      <c r="D684" s="143" t="s">
        <v>177</v>
      </c>
      <c r="E684" s="151" t="s">
        <v>19</v>
      </c>
      <c r="F684" s="152" t="s">
        <v>179</v>
      </c>
      <c r="H684" s="153">
        <v>65</v>
      </c>
      <c r="I684" s="154"/>
      <c r="L684" s="150"/>
      <c r="M684" s="155"/>
      <c r="T684" s="156"/>
      <c r="AT684" s="151" t="s">
        <v>177</v>
      </c>
      <c r="AU684" s="151" t="s">
        <v>84</v>
      </c>
      <c r="AV684" s="13" t="s">
        <v>89</v>
      </c>
      <c r="AW684" s="13" t="s">
        <v>33</v>
      </c>
      <c r="AX684" s="13" t="s">
        <v>75</v>
      </c>
      <c r="AY684" s="151" t="s">
        <v>166</v>
      </c>
    </row>
    <row r="685" spans="2:65" s="14" customFormat="1">
      <c r="B685" s="157"/>
      <c r="D685" s="143" t="s">
        <v>177</v>
      </c>
      <c r="E685" s="158" t="s">
        <v>19</v>
      </c>
      <c r="F685" s="159" t="s">
        <v>180</v>
      </c>
      <c r="H685" s="160">
        <v>65</v>
      </c>
      <c r="I685" s="161"/>
      <c r="L685" s="157"/>
      <c r="M685" s="162"/>
      <c r="T685" s="163"/>
      <c r="AT685" s="158" t="s">
        <v>177</v>
      </c>
      <c r="AU685" s="158" t="s">
        <v>84</v>
      </c>
      <c r="AV685" s="14" t="s">
        <v>173</v>
      </c>
      <c r="AW685" s="14" t="s">
        <v>33</v>
      </c>
      <c r="AX685" s="14" t="s">
        <v>34</v>
      </c>
      <c r="AY685" s="158" t="s">
        <v>166</v>
      </c>
    </row>
    <row r="686" spans="2:65" s="1" customFormat="1" ht="16.5" customHeight="1">
      <c r="B686" s="33"/>
      <c r="C686" s="125" t="s">
        <v>805</v>
      </c>
      <c r="D686" s="125" t="s">
        <v>168</v>
      </c>
      <c r="E686" s="126" t="s">
        <v>806</v>
      </c>
      <c r="F686" s="127" t="s">
        <v>807</v>
      </c>
      <c r="G686" s="128" t="s">
        <v>109</v>
      </c>
      <c r="H686" s="129">
        <v>65</v>
      </c>
      <c r="I686" s="130"/>
      <c r="J686" s="131">
        <f>ROUND(I686*H686,2)</f>
        <v>0</v>
      </c>
      <c r="K686" s="127" t="s">
        <v>172</v>
      </c>
      <c r="L686" s="33"/>
      <c r="M686" s="132" t="s">
        <v>19</v>
      </c>
      <c r="N686" s="133" t="s">
        <v>46</v>
      </c>
      <c r="P686" s="134">
        <f>O686*H686</f>
        <v>0</v>
      </c>
      <c r="Q686" s="134">
        <v>0</v>
      </c>
      <c r="R686" s="134">
        <f>Q686*H686</f>
        <v>0</v>
      </c>
      <c r="S686" s="134">
        <v>0</v>
      </c>
      <c r="T686" s="135">
        <f>S686*H686</f>
        <v>0</v>
      </c>
      <c r="AR686" s="136" t="s">
        <v>276</v>
      </c>
      <c r="AT686" s="136" t="s">
        <v>168</v>
      </c>
      <c r="AU686" s="136" t="s">
        <v>84</v>
      </c>
      <c r="AY686" s="18" t="s">
        <v>166</v>
      </c>
      <c r="BE686" s="137">
        <f>IF(N686="základní",J686,0)</f>
        <v>0</v>
      </c>
      <c r="BF686" s="137">
        <f>IF(N686="snížená",J686,0)</f>
        <v>0</v>
      </c>
      <c r="BG686" s="137">
        <f>IF(N686="zákl. přenesená",J686,0)</f>
        <v>0</v>
      </c>
      <c r="BH686" s="137">
        <f>IF(N686="sníž. přenesená",J686,0)</f>
        <v>0</v>
      </c>
      <c r="BI686" s="137">
        <f>IF(N686="nulová",J686,0)</f>
        <v>0</v>
      </c>
      <c r="BJ686" s="18" t="s">
        <v>34</v>
      </c>
      <c r="BK686" s="137">
        <f>ROUND(I686*H686,2)</f>
        <v>0</v>
      </c>
      <c r="BL686" s="18" t="s">
        <v>276</v>
      </c>
      <c r="BM686" s="136" t="s">
        <v>808</v>
      </c>
    </row>
    <row r="687" spans="2:65" s="1" customFormat="1">
      <c r="B687" s="33"/>
      <c r="D687" s="138" t="s">
        <v>175</v>
      </c>
      <c r="F687" s="139" t="s">
        <v>809</v>
      </c>
      <c r="I687" s="140"/>
      <c r="L687" s="33"/>
      <c r="M687" s="141"/>
      <c r="T687" s="54"/>
      <c r="AT687" s="18" t="s">
        <v>175</v>
      </c>
      <c r="AU687" s="18" t="s">
        <v>84</v>
      </c>
    </row>
    <row r="688" spans="2:65" s="12" customFormat="1">
      <c r="B688" s="142"/>
      <c r="D688" s="143" t="s">
        <v>177</v>
      </c>
      <c r="E688" s="144" t="s">
        <v>19</v>
      </c>
      <c r="F688" s="145" t="s">
        <v>804</v>
      </c>
      <c r="H688" s="146">
        <v>65</v>
      </c>
      <c r="I688" s="147"/>
      <c r="L688" s="142"/>
      <c r="M688" s="148"/>
      <c r="T688" s="149"/>
      <c r="AT688" s="144" t="s">
        <v>177</v>
      </c>
      <c r="AU688" s="144" t="s">
        <v>84</v>
      </c>
      <c r="AV688" s="12" t="s">
        <v>84</v>
      </c>
      <c r="AW688" s="12" t="s">
        <v>33</v>
      </c>
      <c r="AX688" s="12" t="s">
        <v>75</v>
      </c>
      <c r="AY688" s="144" t="s">
        <v>166</v>
      </c>
    </row>
    <row r="689" spans="2:65" s="13" customFormat="1">
      <c r="B689" s="150"/>
      <c r="D689" s="143" t="s">
        <v>177</v>
      </c>
      <c r="E689" s="151" t="s">
        <v>19</v>
      </c>
      <c r="F689" s="152" t="s">
        <v>179</v>
      </c>
      <c r="H689" s="153">
        <v>65</v>
      </c>
      <c r="I689" s="154"/>
      <c r="L689" s="150"/>
      <c r="M689" s="155"/>
      <c r="T689" s="156"/>
      <c r="AT689" s="151" t="s">
        <v>177</v>
      </c>
      <c r="AU689" s="151" t="s">
        <v>84</v>
      </c>
      <c r="AV689" s="13" t="s">
        <v>89</v>
      </c>
      <c r="AW689" s="13" t="s">
        <v>33</v>
      </c>
      <c r="AX689" s="13" t="s">
        <v>75</v>
      </c>
      <c r="AY689" s="151" t="s">
        <v>166</v>
      </c>
    </row>
    <row r="690" spans="2:65" s="14" customFormat="1">
      <c r="B690" s="157"/>
      <c r="D690" s="143" t="s">
        <v>177</v>
      </c>
      <c r="E690" s="158" t="s">
        <v>19</v>
      </c>
      <c r="F690" s="159" t="s">
        <v>180</v>
      </c>
      <c r="H690" s="160">
        <v>65</v>
      </c>
      <c r="I690" s="161"/>
      <c r="L690" s="157"/>
      <c r="M690" s="162"/>
      <c r="T690" s="163"/>
      <c r="AT690" s="158" t="s">
        <v>177</v>
      </c>
      <c r="AU690" s="158" t="s">
        <v>84</v>
      </c>
      <c r="AV690" s="14" t="s">
        <v>173</v>
      </c>
      <c r="AW690" s="14" t="s">
        <v>33</v>
      </c>
      <c r="AX690" s="14" t="s">
        <v>34</v>
      </c>
      <c r="AY690" s="158" t="s">
        <v>166</v>
      </c>
    </row>
    <row r="691" spans="2:65" s="1" customFormat="1" ht="24.15" customHeight="1">
      <c r="B691" s="33"/>
      <c r="C691" s="125" t="s">
        <v>810</v>
      </c>
      <c r="D691" s="125" t="s">
        <v>168</v>
      </c>
      <c r="E691" s="126" t="s">
        <v>811</v>
      </c>
      <c r="F691" s="127" t="s">
        <v>812</v>
      </c>
      <c r="G691" s="128" t="s">
        <v>109</v>
      </c>
      <c r="H691" s="129">
        <v>12</v>
      </c>
      <c r="I691" s="130"/>
      <c r="J691" s="131">
        <f>ROUND(I691*H691,2)</f>
        <v>0</v>
      </c>
      <c r="K691" s="127" t="s">
        <v>172</v>
      </c>
      <c r="L691" s="33"/>
      <c r="M691" s="132" t="s">
        <v>19</v>
      </c>
      <c r="N691" s="133" t="s">
        <v>46</v>
      </c>
      <c r="P691" s="134">
        <f>O691*H691</f>
        <v>0</v>
      </c>
      <c r="Q691" s="134">
        <v>3.4000000000000002E-4</v>
      </c>
      <c r="R691" s="134">
        <f>Q691*H691</f>
        <v>4.0800000000000003E-3</v>
      </c>
      <c r="S691" s="134">
        <v>0</v>
      </c>
      <c r="T691" s="135">
        <f>S691*H691</f>
        <v>0</v>
      </c>
      <c r="AR691" s="136" t="s">
        <v>276</v>
      </c>
      <c r="AT691" s="136" t="s">
        <v>168</v>
      </c>
      <c r="AU691" s="136" t="s">
        <v>84</v>
      </c>
      <c r="AY691" s="18" t="s">
        <v>166</v>
      </c>
      <c r="BE691" s="137">
        <f>IF(N691="základní",J691,0)</f>
        <v>0</v>
      </c>
      <c r="BF691" s="137">
        <f>IF(N691="snížená",J691,0)</f>
        <v>0</v>
      </c>
      <c r="BG691" s="137">
        <f>IF(N691="zákl. přenesená",J691,0)</f>
        <v>0</v>
      </c>
      <c r="BH691" s="137">
        <f>IF(N691="sníž. přenesená",J691,0)</f>
        <v>0</v>
      </c>
      <c r="BI691" s="137">
        <f>IF(N691="nulová",J691,0)</f>
        <v>0</v>
      </c>
      <c r="BJ691" s="18" t="s">
        <v>34</v>
      </c>
      <c r="BK691" s="137">
        <f>ROUND(I691*H691,2)</f>
        <v>0</v>
      </c>
      <c r="BL691" s="18" t="s">
        <v>276</v>
      </c>
      <c r="BM691" s="136" t="s">
        <v>813</v>
      </c>
    </row>
    <row r="692" spans="2:65" s="1" customFormat="1">
      <c r="B692" s="33"/>
      <c r="D692" s="138" t="s">
        <v>175</v>
      </c>
      <c r="F692" s="139" t="s">
        <v>814</v>
      </c>
      <c r="I692" s="140"/>
      <c r="L692" s="33"/>
      <c r="M692" s="141"/>
      <c r="T692" s="54"/>
      <c r="AT692" s="18" t="s">
        <v>175</v>
      </c>
      <c r="AU692" s="18" t="s">
        <v>84</v>
      </c>
    </row>
    <row r="693" spans="2:65" s="15" customFormat="1">
      <c r="B693" s="164"/>
      <c r="D693" s="143" t="s">
        <v>177</v>
      </c>
      <c r="E693" s="165" t="s">
        <v>19</v>
      </c>
      <c r="F693" s="166" t="s">
        <v>540</v>
      </c>
      <c r="H693" s="165" t="s">
        <v>19</v>
      </c>
      <c r="I693" s="167"/>
      <c r="L693" s="164"/>
      <c r="M693" s="168"/>
      <c r="T693" s="169"/>
      <c r="AT693" s="165" t="s">
        <v>177</v>
      </c>
      <c r="AU693" s="165" t="s">
        <v>84</v>
      </c>
      <c r="AV693" s="15" t="s">
        <v>34</v>
      </c>
      <c r="AW693" s="15" t="s">
        <v>33</v>
      </c>
      <c r="AX693" s="15" t="s">
        <v>75</v>
      </c>
      <c r="AY693" s="165" t="s">
        <v>166</v>
      </c>
    </row>
    <row r="694" spans="2:65" s="12" customFormat="1">
      <c r="B694" s="142"/>
      <c r="D694" s="143" t="s">
        <v>177</v>
      </c>
      <c r="E694" s="144" t="s">
        <v>19</v>
      </c>
      <c r="F694" s="145" t="s">
        <v>8</v>
      </c>
      <c r="H694" s="146">
        <v>12</v>
      </c>
      <c r="I694" s="147"/>
      <c r="L694" s="142"/>
      <c r="M694" s="148"/>
      <c r="T694" s="149"/>
      <c r="AT694" s="144" t="s">
        <v>177</v>
      </c>
      <c r="AU694" s="144" t="s">
        <v>84</v>
      </c>
      <c r="AV694" s="12" t="s">
        <v>84</v>
      </c>
      <c r="AW694" s="12" t="s">
        <v>33</v>
      </c>
      <c r="AX694" s="12" t="s">
        <v>75</v>
      </c>
      <c r="AY694" s="144" t="s">
        <v>166</v>
      </c>
    </row>
    <row r="695" spans="2:65" s="13" customFormat="1">
      <c r="B695" s="150"/>
      <c r="D695" s="143" t="s">
        <v>177</v>
      </c>
      <c r="E695" s="151" t="s">
        <v>19</v>
      </c>
      <c r="F695" s="152" t="s">
        <v>179</v>
      </c>
      <c r="H695" s="153">
        <v>12</v>
      </c>
      <c r="I695" s="154"/>
      <c r="L695" s="150"/>
      <c r="M695" s="155"/>
      <c r="T695" s="156"/>
      <c r="AT695" s="151" t="s">
        <v>177</v>
      </c>
      <c r="AU695" s="151" t="s">
        <v>84</v>
      </c>
      <c r="AV695" s="13" t="s">
        <v>89</v>
      </c>
      <c r="AW695" s="13" t="s">
        <v>33</v>
      </c>
      <c r="AX695" s="13" t="s">
        <v>75</v>
      </c>
      <c r="AY695" s="151" t="s">
        <v>166</v>
      </c>
    </row>
    <row r="696" spans="2:65" s="14" customFormat="1">
      <c r="B696" s="157"/>
      <c r="D696" s="143" t="s">
        <v>177</v>
      </c>
      <c r="E696" s="158" t="s">
        <v>19</v>
      </c>
      <c r="F696" s="159" t="s">
        <v>180</v>
      </c>
      <c r="H696" s="160">
        <v>12</v>
      </c>
      <c r="I696" s="161"/>
      <c r="L696" s="157"/>
      <c r="M696" s="162"/>
      <c r="T696" s="163"/>
      <c r="AT696" s="158" t="s">
        <v>177</v>
      </c>
      <c r="AU696" s="158" t="s">
        <v>84</v>
      </c>
      <c r="AV696" s="14" t="s">
        <v>173</v>
      </c>
      <c r="AW696" s="14" t="s">
        <v>33</v>
      </c>
      <c r="AX696" s="14" t="s">
        <v>34</v>
      </c>
      <c r="AY696" s="158" t="s">
        <v>166</v>
      </c>
    </row>
    <row r="697" spans="2:65" s="1" customFormat="1" ht="24.15" customHeight="1">
      <c r="B697" s="33"/>
      <c r="C697" s="125" t="s">
        <v>815</v>
      </c>
      <c r="D697" s="125" t="s">
        <v>168</v>
      </c>
      <c r="E697" s="126" t="s">
        <v>816</v>
      </c>
      <c r="F697" s="127" t="s">
        <v>817</v>
      </c>
      <c r="G697" s="128" t="s">
        <v>530</v>
      </c>
      <c r="H697" s="180"/>
      <c r="I697" s="130"/>
      <c r="J697" s="131">
        <f>ROUND(I697*H697,2)</f>
        <v>0</v>
      </c>
      <c r="K697" s="127" t="s">
        <v>172</v>
      </c>
      <c r="L697" s="33"/>
      <c r="M697" s="132" t="s">
        <v>19</v>
      </c>
      <c r="N697" s="133" t="s">
        <v>46</v>
      </c>
      <c r="P697" s="134">
        <f>O697*H697</f>
        <v>0</v>
      </c>
      <c r="Q697" s="134">
        <v>0</v>
      </c>
      <c r="R697" s="134">
        <f>Q697*H697</f>
        <v>0</v>
      </c>
      <c r="S697" s="134">
        <v>0</v>
      </c>
      <c r="T697" s="135">
        <f>S697*H697</f>
        <v>0</v>
      </c>
      <c r="AR697" s="136" t="s">
        <v>276</v>
      </c>
      <c r="AT697" s="136" t="s">
        <v>168</v>
      </c>
      <c r="AU697" s="136" t="s">
        <v>84</v>
      </c>
      <c r="AY697" s="18" t="s">
        <v>166</v>
      </c>
      <c r="BE697" s="137">
        <f>IF(N697="základní",J697,0)</f>
        <v>0</v>
      </c>
      <c r="BF697" s="137">
        <f>IF(N697="snížená",J697,0)</f>
        <v>0</v>
      </c>
      <c r="BG697" s="137">
        <f>IF(N697="zákl. přenesená",J697,0)</f>
        <v>0</v>
      </c>
      <c r="BH697" s="137">
        <f>IF(N697="sníž. přenesená",J697,0)</f>
        <v>0</v>
      </c>
      <c r="BI697" s="137">
        <f>IF(N697="nulová",J697,0)</f>
        <v>0</v>
      </c>
      <c r="BJ697" s="18" t="s">
        <v>34</v>
      </c>
      <c r="BK697" s="137">
        <f>ROUND(I697*H697,2)</f>
        <v>0</v>
      </c>
      <c r="BL697" s="18" t="s">
        <v>276</v>
      </c>
      <c r="BM697" s="136" t="s">
        <v>818</v>
      </c>
    </row>
    <row r="698" spans="2:65" s="1" customFormat="1">
      <c r="B698" s="33"/>
      <c r="D698" s="138" t="s">
        <v>175</v>
      </c>
      <c r="F698" s="139" t="s">
        <v>819</v>
      </c>
      <c r="I698" s="140"/>
      <c r="L698" s="33"/>
      <c r="M698" s="141"/>
      <c r="T698" s="54"/>
      <c r="AT698" s="18" t="s">
        <v>175</v>
      </c>
      <c r="AU698" s="18" t="s">
        <v>84</v>
      </c>
    </row>
    <row r="699" spans="2:65" s="11" customFormat="1" ht="22.95" customHeight="1">
      <c r="B699" s="113"/>
      <c r="D699" s="114" t="s">
        <v>74</v>
      </c>
      <c r="E699" s="123" t="s">
        <v>820</v>
      </c>
      <c r="F699" s="123" t="s">
        <v>821</v>
      </c>
      <c r="I699" s="116"/>
      <c r="J699" s="124">
        <f>BK699</f>
        <v>0</v>
      </c>
      <c r="L699" s="113"/>
      <c r="M699" s="118"/>
      <c r="P699" s="119">
        <f>SUM(P700:P753)</f>
        <v>0</v>
      </c>
      <c r="R699" s="119">
        <f>SUM(R700:R753)</f>
        <v>1.1009999999999999E-2</v>
      </c>
      <c r="T699" s="120">
        <f>SUM(T700:T753)</f>
        <v>0</v>
      </c>
      <c r="AR699" s="114" t="s">
        <v>84</v>
      </c>
      <c r="AT699" s="121" t="s">
        <v>74</v>
      </c>
      <c r="AU699" s="121" t="s">
        <v>34</v>
      </c>
      <c r="AY699" s="114" t="s">
        <v>166</v>
      </c>
      <c r="BK699" s="122">
        <f>SUM(BK700:BK753)</f>
        <v>0</v>
      </c>
    </row>
    <row r="700" spans="2:65" s="1" customFormat="1" ht="16.5" customHeight="1">
      <c r="B700" s="33"/>
      <c r="C700" s="125" t="s">
        <v>822</v>
      </c>
      <c r="D700" s="125" t="s">
        <v>168</v>
      </c>
      <c r="E700" s="126" t="s">
        <v>823</v>
      </c>
      <c r="F700" s="127" t="s">
        <v>824</v>
      </c>
      <c r="G700" s="128" t="s">
        <v>104</v>
      </c>
      <c r="H700" s="129">
        <v>4</v>
      </c>
      <c r="I700" s="130"/>
      <c r="J700" s="131">
        <f>ROUND(I700*H700,2)</f>
        <v>0</v>
      </c>
      <c r="K700" s="127" t="s">
        <v>172</v>
      </c>
      <c r="L700" s="33"/>
      <c r="M700" s="132" t="s">
        <v>19</v>
      </c>
      <c r="N700" s="133" t="s">
        <v>46</v>
      </c>
      <c r="P700" s="134">
        <f>O700*H700</f>
        <v>0</v>
      </c>
      <c r="Q700" s="134">
        <v>5.0000000000000002E-5</v>
      </c>
      <c r="R700" s="134">
        <f>Q700*H700</f>
        <v>2.0000000000000001E-4</v>
      </c>
      <c r="S700" s="134">
        <v>0</v>
      </c>
      <c r="T700" s="135">
        <f>S700*H700</f>
        <v>0</v>
      </c>
      <c r="AR700" s="136" t="s">
        <v>276</v>
      </c>
      <c r="AT700" s="136" t="s">
        <v>168</v>
      </c>
      <c r="AU700" s="136" t="s">
        <v>84</v>
      </c>
      <c r="AY700" s="18" t="s">
        <v>166</v>
      </c>
      <c r="BE700" s="137">
        <f>IF(N700="základní",J700,0)</f>
        <v>0</v>
      </c>
      <c r="BF700" s="137">
        <f>IF(N700="snížená",J700,0)</f>
        <v>0</v>
      </c>
      <c r="BG700" s="137">
        <f>IF(N700="zákl. přenesená",J700,0)</f>
        <v>0</v>
      </c>
      <c r="BH700" s="137">
        <f>IF(N700="sníž. přenesená",J700,0)</f>
        <v>0</v>
      </c>
      <c r="BI700" s="137">
        <f>IF(N700="nulová",J700,0)</f>
        <v>0</v>
      </c>
      <c r="BJ700" s="18" t="s">
        <v>34</v>
      </c>
      <c r="BK700" s="137">
        <f>ROUND(I700*H700,2)</f>
        <v>0</v>
      </c>
      <c r="BL700" s="18" t="s">
        <v>276</v>
      </c>
      <c r="BM700" s="136" t="s">
        <v>825</v>
      </c>
    </row>
    <row r="701" spans="2:65" s="1" customFormat="1">
      <c r="B701" s="33"/>
      <c r="D701" s="138" t="s">
        <v>175</v>
      </c>
      <c r="F701" s="139" t="s">
        <v>826</v>
      </c>
      <c r="I701" s="140"/>
      <c r="L701" s="33"/>
      <c r="M701" s="141"/>
      <c r="T701" s="54"/>
      <c r="AT701" s="18" t="s">
        <v>175</v>
      </c>
      <c r="AU701" s="18" t="s">
        <v>84</v>
      </c>
    </row>
    <row r="702" spans="2:65" s="15" customFormat="1">
      <c r="B702" s="164"/>
      <c r="D702" s="143" t="s">
        <v>177</v>
      </c>
      <c r="E702" s="165" t="s">
        <v>19</v>
      </c>
      <c r="F702" s="166" t="s">
        <v>540</v>
      </c>
      <c r="H702" s="165" t="s">
        <v>19</v>
      </c>
      <c r="I702" s="167"/>
      <c r="L702" s="164"/>
      <c r="M702" s="168"/>
      <c r="T702" s="169"/>
      <c r="AT702" s="165" t="s">
        <v>177</v>
      </c>
      <c r="AU702" s="165" t="s">
        <v>84</v>
      </c>
      <c r="AV702" s="15" t="s">
        <v>34</v>
      </c>
      <c r="AW702" s="15" t="s">
        <v>33</v>
      </c>
      <c r="AX702" s="15" t="s">
        <v>75</v>
      </c>
      <c r="AY702" s="165" t="s">
        <v>166</v>
      </c>
    </row>
    <row r="703" spans="2:65" s="12" customFormat="1">
      <c r="B703" s="142"/>
      <c r="D703" s="143" t="s">
        <v>177</v>
      </c>
      <c r="E703" s="144" t="s">
        <v>19</v>
      </c>
      <c r="F703" s="145" t="s">
        <v>173</v>
      </c>
      <c r="H703" s="146">
        <v>4</v>
      </c>
      <c r="I703" s="147"/>
      <c r="L703" s="142"/>
      <c r="M703" s="148"/>
      <c r="T703" s="149"/>
      <c r="AT703" s="144" t="s">
        <v>177</v>
      </c>
      <c r="AU703" s="144" t="s">
        <v>84</v>
      </c>
      <c r="AV703" s="12" t="s">
        <v>84</v>
      </c>
      <c r="AW703" s="12" t="s">
        <v>33</v>
      </c>
      <c r="AX703" s="12" t="s">
        <v>75</v>
      </c>
      <c r="AY703" s="144" t="s">
        <v>166</v>
      </c>
    </row>
    <row r="704" spans="2:65" s="13" customFormat="1">
      <c r="B704" s="150"/>
      <c r="D704" s="143" t="s">
        <v>177</v>
      </c>
      <c r="E704" s="151" t="s">
        <v>19</v>
      </c>
      <c r="F704" s="152" t="s">
        <v>179</v>
      </c>
      <c r="H704" s="153">
        <v>4</v>
      </c>
      <c r="I704" s="154"/>
      <c r="L704" s="150"/>
      <c r="M704" s="155"/>
      <c r="T704" s="156"/>
      <c r="AT704" s="151" t="s">
        <v>177</v>
      </c>
      <c r="AU704" s="151" t="s">
        <v>84</v>
      </c>
      <c r="AV704" s="13" t="s">
        <v>89</v>
      </c>
      <c r="AW704" s="13" t="s">
        <v>33</v>
      </c>
      <c r="AX704" s="13" t="s">
        <v>75</v>
      </c>
      <c r="AY704" s="151" t="s">
        <v>166</v>
      </c>
    </row>
    <row r="705" spans="2:65" s="14" customFormat="1">
      <c r="B705" s="157"/>
      <c r="D705" s="143" t="s">
        <v>177</v>
      </c>
      <c r="E705" s="158" t="s">
        <v>19</v>
      </c>
      <c r="F705" s="159" t="s">
        <v>180</v>
      </c>
      <c r="H705" s="160">
        <v>4</v>
      </c>
      <c r="I705" s="161"/>
      <c r="L705" s="157"/>
      <c r="M705" s="162"/>
      <c r="T705" s="163"/>
      <c r="AT705" s="158" t="s">
        <v>177</v>
      </c>
      <c r="AU705" s="158" t="s">
        <v>84</v>
      </c>
      <c r="AV705" s="14" t="s">
        <v>173</v>
      </c>
      <c r="AW705" s="14" t="s">
        <v>33</v>
      </c>
      <c r="AX705" s="14" t="s">
        <v>34</v>
      </c>
      <c r="AY705" s="158" t="s">
        <v>166</v>
      </c>
    </row>
    <row r="706" spans="2:65" s="1" customFormat="1" ht="16.5" customHeight="1">
      <c r="B706" s="33"/>
      <c r="C706" s="125" t="s">
        <v>827</v>
      </c>
      <c r="D706" s="125" t="s">
        <v>168</v>
      </c>
      <c r="E706" s="126" t="s">
        <v>828</v>
      </c>
      <c r="F706" s="127" t="s">
        <v>829</v>
      </c>
      <c r="G706" s="128" t="s">
        <v>104</v>
      </c>
      <c r="H706" s="129">
        <v>4</v>
      </c>
      <c r="I706" s="130"/>
      <c r="J706" s="131">
        <f>ROUND(I706*H706,2)</f>
        <v>0</v>
      </c>
      <c r="K706" s="127" t="s">
        <v>172</v>
      </c>
      <c r="L706" s="33"/>
      <c r="M706" s="132" t="s">
        <v>19</v>
      </c>
      <c r="N706" s="133" t="s">
        <v>46</v>
      </c>
      <c r="P706" s="134">
        <f>O706*H706</f>
        <v>0</v>
      </c>
      <c r="Q706" s="134">
        <v>3.3E-4</v>
      </c>
      <c r="R706" s="134">
        <f>Q706*H706</f>
        <v>1.32E-3</v>
      </c>
      <c r="S706" s="134">
        <v>0</v>
      </c>
      <c r="T706" s="135">
        <f>S706*H706</f>
        <v>0</v>
      </c>
      <c r="AR706" s="136" t="s">
        <v>276</v>
      </c>
      <c r="AT706" s="136" t="s">
        <v>168</v>
      </c>
      <c r="AU706" s="136" t="s">
        <v>84</v>
      </c>
      <c r="AY706" s="18" t="s">
        <v>166</v>
      </c>
      <c r="BE706" s="137">
        <f>IF(N706="základní",J706,0)</f>
        <v>0</v>
      </c>
      <c r="BF706" s="137">
        <f>IF(N706="snížená",J706,0)</f>
        <v>0</v>
      </c>
      <c r="BG706" s="137">
        <f>IF(N706="zákl. přenesená",J706,0)</f>
        <v>0</v>
      </c>
      <c r="BH706" s="137">
        <f>IF(N706="sníž. přenesená",J706,0)</f>
        <v>0</v>
      </c>
      <c r="BI706" s="137">
        <f>IF(N706="nulová",J706,0)</f>
        <v>0</v>
      </c>
      <c r="BJ706" s="18" t="s">
        <v>34</v>
      </c>
      <c r="BK706" s="137">
        <f>ROUND(I706*H706,2)</f>
        <v>0</v>
      </c>
      <c r="BL706" s="18" t="s">
        <v>276</v>
      </c>
      <c r="BM706" s="136" t="s">
        <v>830</v>
      </c>
    </row>
    <row r="707" spans="2:65" s="1" customFormat="1">
      <c r="B707" s="33"/>
      <c r="D707" s="138" t="s">
        <v>175</v>
      </c>
      <c r="F707" s="139" t="s">
        <v>831</v>
      </c>
      <c r="I707" s="140"/>
      <c r="L707" s="33"/>
      <c r="M707" s="141"/>
      <c r="T707" s="54"/>
      <c r="AT707" s="18" t="s">
        <v>175</v>
      </c>
      <c r="AU707" s="18" t="s">
        <v>84</v>
      </c>
    </row>
    <row r="708" spans="2:65" s="12" customFormat="1">
      <c r="B708" s="142"/>
      <c r="D708" s="143" t="s">
        <v>177</v>
      </c>
      <c r="E708" s="144" t="s">
        <v>19</v>
      </c>
      <c r="F708" s="145" t="s">
        <v>173</v>
      </c>
      <c r="H708" s="146">
        <v>4</v>
      </c>
      <c r="I708" s="147"/>
      <c r="L708" s="142"/>
      <c r="M708" s="148"/>
      <c r="T708" s="149"/>
      <c r="AT708" s="144" t="s">
        <v>177</v>
      </c>
      <c r="AU708" s="144" t="s">
        <v>84</v>
      </c>
      <c r="AV708" s="12" t="s">
        <v>84</v>
      </c>
      <c r="AW708" s="12" t="s">
        <v>33</v>
      </c>
      <c r="AX708" s="12" t="s">
        <v>75</v>
      </c>
      <c r="AY708" s="144" t="s">
        <v>166</v>
      </c>
    </row>
    <row r="709" spans="2:65" s="13" customFormat="1">
      <c r="B709" s="150"/>
      <c r="D709" s="143" t="s">
        <v>177</v>
      </c>
      <c r="E709" s="151" t="s">
        <v>19</v>
      </c>
      <c r="F709" s="152" t="s">
        <v>179</v>
      </c>
      <c r="H709" s="153">
        <v>4</v>
      </c>
      <c r="I709" s="154"/>
      <c r="L709" s="150"/>
      <c r="M709" s="155"/>
      <c r="T709" s="156"/>
      <c r="AT709" s="151" t="s">
        <v>177</v>
      </c>
      <c r="AU709" s="151" t="s">
        <v>84</v>
      </c>
      <c r="AV709" s="13" t="s">
        <v>89</v>
      </c>
      <c r="AW709" s="13" t="s">
        <v>33</v>
      </c>
      <c r="AX709" s="13" t="s">
        <v>75</v>
      </c>
      <c r="AY709" s="151" t="s">
        <v>166</v>
      </c>
    </row>
    <row r="710" spans="2:65" s="14" customFormat="1">
      <c r="B710" s="157"/>
      <c r="D710" s="143" t="s">
        <v>177</v>
      </c>
      <c r="E710" s="158" t="s">
        <v>19</v>
      </c>
      <c r="F710" s="159" t="s">
        <v>180</v>
      </c>
      <c r="H710" s="160">
        <v>4</v>
      </c>
      <c r="I710" s="161"/>
      <c r="L710" s="157"/>
      <c r="M710" s="162"/>
      <c r="T710" s="163"/>
      <c r="AT710" s="158" t="s">
        <v>177</v>
      </c>
      <c r="AU710" s="158" t="s">
        <v>84</v>
      </c>
      <c r="AV710" s="14" t="s">
        <v>173</v>
      </c>
      <c r="AW710" s="14" t="s">
        <v>33</v>
      </c>
      <c r="AX710" s="14" t="s">
        <v>34</v>
      </c>
      <c r="AY710" s="158" t="s">
        <v>166</v>
      </c>
    </row>
    <row r="711" spans="2:65" s="1" customFormat="1" ht="24.15" customHeight="1">
      <c r="B711" s="33"/>
      <c r="C711" s="125" t="s">
        <v>832</v>
      </c>
      <c r="D711" s="125" t="s">
        <v>168</v>
      </c>
      <c r="E711" s="126" t="s">
        <v>833</v>
      </c>
      <c r="F711" s="127" t="s">
        <v>834</v>
      </c>
      <c r="G711" s="128" t="s">
        <v>104</v>
      </c>
      <c r="H711" s="129">
        <v>7</v>
      </c>
      <c r="I711" s="130"/>
      <c r="J711" s="131">
        <f>ROUND(I711*H711,2)</f>
        <v>0</v>
      </c>
      <c r="K711" s="127" t="s">
        <v>172</v>
      </c>
      <c r="L711" s="33"/>
      <c r="M711" s="132" t="s">
        <v>19</v>
      </c>
      <c r="N711" s="133" t="s">
        <v>46</v>
      </c>
      <c r="P711" s="134">
        <f>O711*H711</f>
        <v>0</v>
      </c>
      <c r="Q711" s="134">
        <v>2.0000000000000001E-4</v>
      </c>
      <c r="R711" s="134">
        <f>Q711*H711</f>
        <v>1.4E-3</v>
      </c>
      <c r="S711" s="134">
        <v>0</v>
      </c>
      <c r="T711" s="135">
        <f>S711*H711</f>
        <v>0</v>
      </c>
      <c r="AR711" s="136" t="s">
        <v>276</v>
      </c>
      <c r="AT711" s="136" t="s">
        <v>168</v>
      </c>
      <c r="AU711" s="136" t="s">
        <v>84</v>
      </c>
      <c r="AY711" s="18" t="s">
        <v>166</v>
      </c>
      <c r="BE711" s="137">
        <f>IF(N711="základní",J711,0)</f>
        <v>0</v>
      </c>
      <c r="BF711" s="137">
        <f>IF(N711="snížená",J711,0)</f>
        <v>0</v>
      </c>
      <c r="BG711" s="137">
        <f>IF(N711="zákl. přenesená",J711,0)</f>
        <v>0</v>
      </c>
      <c r="BH711" s="137">
        <f>IF(N711="sníž. přenesená",J711,0)</f>
        <v>0</v>
      </c>
      <c r="BI711" s="137">
        <f>IF(N711="nulová",J711,0)</f>
        <v>0</v>
      </c>
      <c r="BJ711" s="18" t="s">
        <v>34</v>
      </c>
      <c r="BK711" s="137">
        <f>ROUND(I711*H711,2)</f>
        <v>0</v>
      </c>
      <c r="BL711" s="18" t="s">
        <v>276</v>
      </c>
      <c r="BM711" s="136" t="s">
        <v>835</v>
      </c>
    </row>
    <row r="712" spans="2:65" s="1" customFormat="1">
      <c r="B712" s="33"/>
      <c r="D712" s="138" t="s">
        <v>175</v>
      </c>
      <c r="F712" s="139" t="s">
        <v>836</v>
      </c>
      <c r="I712" s="140"/>
      <c r="L712" s="33"/>
      <c r="M712" s="141"/>
      <c r="T712" s="54"/>
      <c r="AT712" s="18" t="s">
        <v>175</v>
      </c>
      <c r="AU712" s="18" t="s">
        <v>84</v>
      </c>
    </row>
    <row r="713" spans="2:65" s="15" customFormat="1">
      <c r="B713" s="164"/>
      <c r="D713" s="143" t="s">
        <v>177</v>
      </c>
      <c r="E713" s="165" t="s">
        <v>19</v>
      </c>
      <c r="F713" s="166" t="s">
        <v>540</v>
      </c>
      <c r="H713" s="165" t="s">
        <v>19</v>
      </c>
      <c r="I713" s="167"/>
      <c r="L713" s="164"/>
      <c r="M713" s="168"/>
      <c r="T713" s="169"/>
      <c r="AT713" s="165" t="s">
        <v>177</v>
      </c>
      <c r="AU713" s="165" t="s">
        <v>84</v>
      </c>
      <c r="AV713" s="15" t="s">
        <v>34</v>
      </c>
      <c r="AW713" s="15" t="s">
        <v>33</v>
      </c>
      <c r="AX713" s="15" t="s">
        <v>75</v>
      </c>
      <c r="AY713" s="165" t="s">
        <v>166</v>
      </c>
    </row>
    <row r="714" spans="2:65" s="12" customFormat="1">
      <c r="B714" s="142"/>
      <c r="D714" s="143" t="s">
        <v>177</v>
      </c>
      <c r="E714" s="144" t="s">
        <v>19</v>
      </c>
      <c r="F714" s="145" t="s">
        <v>837</v>
      </c>
      <c r="H714" s="146">
        <v>7</v>
      </c>
      <c r="I714" s="147"/>
      <c r="L714" s="142"/>
      <c r="M714" s="148"/>
      <c r="T714" s="149"/>
      <c r="AT714" s="144" t="s">
        <v>177</v>
      </c>
      <c r="AU714" s="144" t="s">
        <v>84</v>
      </c>
      <c r="AV714" s="12" t="s">
        <v>84</v>
      </c>
      <c r="AW714" s="12" t="s">
        <v>33</v>
      </c>
      <c r="AX714" s="12" t="s">
        <v>75</v>
      </c>
      <c r="AY714" s="144" t="s">
        <v>166</v>
      </c>
    </row>
    <row r="715" spans="2:65" s="13" customFormat="1">
      <c r="B715" s="150"/>
      <c r="D715" s="143" t="s">
        <v>177</v>
      </c>
      <c r="E715" s="151" t="s">
        <v>19</v>
      </c>
      <c r="F715" s="152" t="s">
        <v>179</v>
      </c>
      <c r="H715" s="153">
        <v>7</v>
      </c>
      <c r="I715" s="154"/>
      <c r="L715" s="150"/>
      <c r="M715" s="155"/>
      <c r="T715" s="156"/>
      <c r="AT715" s="151" t="s">
        <v>177</v>
      </c>
      <c r="AU715" s="151" t="s">
        <v>84</v>
      </c>
      <c r="AV715" s="13" t="s">
        <v>89</v>
      </c>
      <c r="AW715" s="13" t="s">
        <v>33</v>
      </c>
      <c r="AX715" s="13" t="s">
        <v>75</v>
      </c>
      <c r="AY715" s="151" t="s">
        <v>166</v>
      </c>
    </row>
    <row r="716" spans="2:65" s="14" customFormat="1">
      <c r="B716" s="157"/>
      <c r="D716" s="143" t="s">
        <v>177</v>
      </c>
      <c r="E716" s="158" t="s">
        <v>19</v>
      </c>
      <c r="F716" s="159" t="s">
        <v>180</v>
      </c>
      <c r="H716" s="160">
        <v>7</v>
      </c>
      <c r="I716" s="161"/>
      <c r="L716" s="157"/>
      <c r="M716" s="162"/>
      <c r="T716" s="163"/>
      <c r="AT716" s="158" t="s">
        <v>177</v>
      </c>
      <c r="AU716" s="158" t="s">
        <v>84</v>
      </c>
      <c r="AV716" s="14" t="s">
        <v>173</v>
      </c>
      <c r="AW716" s="14" t="s">
        <v>33</v>
      </c>
      <c r="AX716" s="14" t="s">
        <v>34</v>
      </c>
      <c r="AY716" s="158" t="s">
        <v>166</v>
      </c>
    </row>
    <row r="717" spans="2:65" s="1" customFormat="1" ht="16.5" customHeight="1">
      <c r="B717" s="33"/>
      <c r="C717" s="125" t="s">
        <v>838</v>
      </c>
      <c r="D717" s="125" t="s">
        <v>168</v>
      </c>
      <c r="E717" s="126" t="s">
        <v>839</v>
      </c>
      <c r="F717" s="127" t="s">
        <v>840</v>
      </c>
      <c r="G717" s="128" t="s">
        <v>104</v>
      </c>
      <c r="H717" s="129">
        <v>2</v>
      </c>
      <c r="I717" s="130"/>
      <c r="J717" s="131">
        <f>ROUND(I717*H717,2)</f>
        <v>0</v>
      </c>
      <c r="K717" s="127" t="s">
        <v>172</v>
      </c>
      <c r="L717" s="33"/>
      <c r="M717" s="132" t="s">
        <v>19</v>
      </c>
      <c r="N717" s="133" t="s">
        <v>46</v>
      </c>
      <c r="P717" s="134">
        <f>O717*H717</f>
        <v>0</v>
      </c>
      <c r="Q717" s="134">
        <v>2.5000000000000001E-4</v>
      </c>
      <c r="R717" s="134">
        <f>Q717*H717</f>
        <v>5.0000000000000001E-4</v>
      </c>
      <c r="S717" s="134">
        <v>0</v>
      </c>
      <c r="T717" s="135">
        <f>S717*H717</f>
        <v>0</v>
      </c>
      <c r="AR717" s="136" t="s">
        <v>276</v>
      </c>
      <c r="AT717" s="136" t="s">
        <v>168</v>
      </c>
      <c r="AU717" s="136" t="s">
        <v>84</v>
      </c>
      <c r="AY717" s="18" t="s">
        <v>166</v>
      </c>
      <c r="BE717" s="137">
        <f>IF(N717="základní",J717,0)</f>
        <v>0</v>
      </c>
      <c r="BF717" s="137">
        <f>IF(N717="snížená",J717,0)</f>
        <v>0</v>
      </c>
      <c r="BG717" s="137">
        <f>IF(N717="zákl. přenesená",J717,0)</f>
        <v>0</v>
      </c>
      <c r="BH717" s="137">
        <f>IF(N717="sníž. přenesená",J717,0)</f>
        <v>0</v>
      </c>
      <c r="BI717" s="137">
        <f>IF(N717="nulová",J717,0)</f>
        <v>0</v>
      </c>
      <c r="BJ717" s="18" t="s">
        <v>34</v>
      </c>
      <c r="BK717" s="137">
        <f>ROUND(I717*H717,2)</f>
        <v>0</v>
      </c>
      <c r="BL717" s="18" t="s">
        <v>276</v>
      </c>
      <c r="BM717" s="136" t="s">
        <v>841</v>
      </c>
    </row>
    <row r="718" spans="2:65" s="1" customFormat="1">
      <c r="B718" s="33"/>
      <c r="D718" s="138" t="s">
        <v>175</v>
      </c>
      <c r="F718" s="139" t="s">
        <v>842</v>
      </c>
      <c r="I718" s="140"/>
      <c r="L718" s="33"/>
      <c r="M718" s="141"/>
      <c r="T718" s="54"/>
      <c r="AT718" s="18" t="s">
        <v>175</v>
      </c>
      <c r="AU718" s="18" t="s">
        <v>84</v>
      </c>
    </row>
    <row r="719" spans="2:65" s="15" customFormat="1">
      <c r="B719" s="164"/>
      <c r="D719" s="143" t="s">
        <v>177</v>
      </c>
      <c r="E719" s="165" t="s">
        <v>19</v>
      </c>
      <c r="F719" s="166" t="s">
        <v>540</v>
      </c>
      <c r="H719" s="165" t="s">
        <v>19</v>
      </c>
      <c r="I719" s="167"/>
      <c r="L719" s="164"/>
      <c r="M719" s="168"/>
      <c r="T719" s="169"/>
      <c r="AT719" s="165" t="s">
        <v>177</v>
      </c>
      <c r="AU719" s="165" t="s">
        <v>84</v>
      </c>
      <c r="AV719" s="15" t="s">
        <v>34</v>
      </c>
      <c r="AW719" s="15" t="s">
        <v>33</v>
      </c>
      <c r="AX719" s="15" t="s">
        <v>75</v>
      </c>
      <c r="AY719" s="165" t="s">
        <v>166</v>
      </c>
    </row>
    <row r="720" spans="2:65" s="12" customFormat="1">
      <c r="B720" s="142"/>
      <c r="D720" s="143" t="s">
        <v>177</v>
      </c>
      <c r="E720" s="144" t="s">
        <v>19</v>
      </c>
      <c r="F720" s="145" t="s">
        <v>843</v>
      </c>
      <c r="H720" s="146">
        <v>2</v>
      </c>
      <c r="I720" s="147"/>
      <c r="L720" s="142"/>
      <c r="M720" s="148"/>
      <c r="T720" s="149"/>
      <c r="AT720" s="144" t="s">
        <v>177</v>
      </c>
      <c r="AU720" s="144" t="s">
        <v>84</v>
      </c>
      <c r="AV720" s="12" t="s">
        <v>84</v>
      </c>
      <c r="AW720" s="12" t="s">
        <v>33</v>
      </c>
      <c r="AX720" s="12" t="s">
        <v>75</v>
      </c>
      <c r="AY720" s="144" t="s">
        <v>166</v>
      </c>
    </row>
    <row r="721" spans="2:65" s="13" customFormat="1">
      <c r="B721" s="150"/>
      <c r="D721" s="143" t="s">
        <v>177</v>
      </c>
      <c r="E721" s="151" t="s">
        <v>19</v>
      </c>
      <c r="F721" s="152" t="s">
        <v>179</v>
      </c>
      <c r="H721" s="153">
        <v>2</v>
      </c>
      <c r="I721" s="154"/>
      <c r="L721" s="150"/>
      <c r="M721" s="155"/>
      <c r="T721" s="156"/>
      <c r="AT721" s="151" t="s">
        <v>177</v>
      </c>
      <c r="AU721" s="151" t="s">
        <v>84</v>
      </c>
      <c r="AV721" s="13" t="s">
        <v>89</v>
      </c>
      <c r="AW721" s="13" t="s">
        <v>33</v>
      </c>
      <c r="AX721" s="13" t="s">
        <v>75</v>
      </c>
      <c r="AY721" s="151" t="s">
        <v>166</v>
      </c>
    </row>
    <row r="722" spans="2:65" s="14" customFormat="1">
      <c r="B722" s="157"/>
      <c r="D722" s="143" t="s">
        <v>177</v>
      </c>
      <c r="E722" s="158" t="s">
        <v>19</v>
      </c>
      <c r="F722" s="159" t="s">
        <v>180</v>
      </c>
      <c r="H722" s="160">
        <v>2</v>
      </c>
      <c r="I722" s="161"/>
      <c r="L722" s="157"/>
      <c r="M722" s="162"/>
      <c r="T722" s="163"/>
      <c r="AT722" s="158" t="s">
        <v>177</v>
      </c>
      <c r="AU722" s="158" t="s">
        <v>84</v>
      </c>
      <c r="AV722" s="14" t="s">
        <v>173</v>
      </c>
      <c r="AW722" s="14" t="s">
        <v>33</v>
      </c>
      <c r="AX722" s="14" t="s">
        <v>34</v>
      </c>
      <c r="AY722" s="158" t="s">
        <v>166</v>
      </c>
    </row>
    <row r="723" spans="2:65" s="1" customFormat="1" ht="16.5" customHeight="1">
      <c r="B723" s="33"/>
      <c r="C723" s="125" t="s">
        <v>844</v>
      </c>
      <c r="D723" s="125" t="s">
        <v>168</v>
      </c>
      <c r="E723" s="126" t="s">
        <v>845</v>
      </c>
      <c r="F723" s="127" t="s">
        <v>846</v>
      </c>
      <c r="G723" s="128" t="s">
        <v>104</v>
      </c>
      <c r="H723" s="129">
        <v>7</v>
      </c>
      <c r="I723" s="130"/>
      <c r="J723" s="131">
        <f>ROUND(I723*H723,2)</f>
        <v>0</v>
      </c>
      <c r="K723" s="127" t="s">
        <v>172</v>
      </c>
      <c r="L723" s="33"/>
      <c r="M723" s="132" t="s">
        <v>19</v>
      </c>
      <c r="N723" s="133" t="s">
        <v>46</v>
      </c>
      <c r="P723" s="134">
        <f>O723*H723</f>
        <v>0</v>
      </c>
      <c r="Q723" s="134">
        <v>2.7E-4</v>
      </c>
      <c r="R723" s="134">
        <f>Q723*H723</f>
        <v>1.89E-3</v>
      </c>
      <c r="S723" s="134">
        <v>0</v>
      </c>
      <c r="T723" s="135">
        <f>S723*H723</f>
        <v>0</v>
      </c>
      <c r="AR723" s="136" t="s">
        <v>276</v>
      </c>
      <c r="AT723" s="136" t="s">
        <v>168</v>
      </c>
      <c r="AU723" s="136" t="s">
        <v>84</v>
      </c>
      <c r="AY723" s="18" t="s">
        <v>166</v>
      </c>
      <c r="BE723" s="137">
        <f>IF(N723="základní",J723,0)</f>
        <v>0</v>
      </c>
      <c r="BF723" s="137">
        <f>IF(N723="snížená",J723,0)</f>
        <v>0</v>
      </c>
      <c r="BG723" s="137">
        <f>IF(N723="zákl. přenesená",J723,0)</f>
        <v>0</v>
      </c>
      <c r="BH723" s="137">
        <f>IF(N723="sníž. přenesená",J723,0)</f>
        <v>0</v>
      </c>
      <c r="BI723" s="137">
        <f>IF(N723="nulová",J723,0)</f>
        <v>0</v>
      </c>
      <c r="BJ723" s="18" t="s">
        <v>34</v>
      </c>
      <c r="BK723" s="137">
        <f>ROUND(I723*H723,2)</f>
        <v>0</v>
      </c>
      <c r="BL723" s="18" t="s">
        <v>276</v>
      </c>
      <c r="BM723" s="136" t="s">
        <v>847</v>
      </c>
    </row>
    <row r="724" spans="2:65" s="1" customFormat="1">
      <c r="B724" s="33"/>
      <c r="D724" s="138" t="s">
        <v>175</v>
      </c>
      <c r="F724" s="139" t="s">
        <v>848</v>
      </c>
      <c r="I724" s="140"/>
      <c r="L724" s="33"/>
      <c r="M724" s="141"/>
      <c r="T724" s="54"/>
      <c r="AT724" s="18" t="s">
        <v>175</v>
      </c>
      <c r="AU724" s="18" t="s">
        <v>84</v>
      </c>
    </row>
    <row r="725" spans="2:65" s="15" customFormat="1">
      <c r="B725" s="164"/>
      <c r="D725" s="143" t="s">
        <v>177</v>
      </c>
      <c r="E725" s="165" t="s">
        <v>19</v>
      </c>
      <c r="F725" s="166" t="s">
        <v>540</v>
      </c>
      <c r="H725" s="165" t="s">
        <v>19</v>
      </c>
      <c r="I725" s="167"/>
      <c r="L725" s="164"/>
      <c r="M725" s="168"/>
      <c r="T725" s="169"/>
      <c r="AT725" s="165" t="s">
        <v>177</v>
      </c>
      <c r="AU725" s="165" t="s">
        <v>84</v>
      </c>
      <c r="AV725" s="15" t="s">
        <v>34</v>
      </c>
      <c r="AW725" s="15" t="s">
        <v>33</v>
      </c>
      <c r="AX725" s="15" t="s">
        <v>75</v>
      </c>
      <c r="AY725" s="165" t="s">
        <v>166</v>
      </c>
    </row>
    <row r="726" spans="2:65" s="12" customFormat="1">
      <c r="B726" s="142"/>
      <c r="D726" s="143" t="s">
        <v>177</v>
      </c>
      <c r="E726" s="144" t="s">
        <v>19</v>
      </c>
      <c r="F726" s="145" t="s">
        <v>849</v>
      </c>
      <c r="H726" s="146">
        <v>7</v>
      </c>
      <c r="I726" s="147"/>
      <c r="L726" s="142"/>
      <c r="M726" s="148"/>
      <c r="T726" s="149"/>
      <c r="AT726" s="144" t="s">
        <v>177</v>
      </c>
      <c r="AU726" s="144" t="s">
        <v>84</v>
      </c>
      <c r="AV726" s="12" t="s">
        <v>84</v>
      </c>
      <c r="AW726" s="12" t="s">
        <v>33</v>
      </c>
      <c r="AX726" s="12" t="s">
        <v>75</v>
      </c>
      <c r="AY726" s="144" t="s">
        <v>166</v>
      </c>
    </row>
    <row r="727" spans="2:65" s="13" customFormat="1">
      <c r="B727" s="150"/>
      <c r="D727" s="143" t="s">
        <v>177</v>
      </c>
      <c r="E727" s="151" t="s">
        <v>19</v>
      </c>
      <c r="F727" s="152" t="s">
        <v>179</v>
      </c>
      <c r="H727" s="153">
        <v>7</v>
      </c>
      <c r="I727" s="154"/>
      <c r="L727" s="150"/>
      <c r="M727" s="155"/>
      <c r="T727" s="156"/>
      <c r="AT727" s="151" t="s">
        <v>177</v>
      </c>
      <c r="AU727" s="151" t="s">
        <v>84</v>
      </c>
      <c r="AV727" s="13" t="s">
        <v>89</v>
      </c>
      <c r="AW727" s="13" t="s">
        <v>33</v>
      </c>
      <c r="AX727" s="13" t="s">
        <v>75</v>
      </c>
      <c r="AY727" s="151" t="s">
        <v>166</v>
      </c>
    </row>
    <row r="728" spans="2:65" s="14" customFormat="1">
      <c r="B728" s="157"/>
      <c r="D728" s="143" t="s">
        <v>177</v>
      </c>
      <c r="E728" s="158" t="s">
        <v>19</v>
      </c>
      <c r="F728" s="159" t="s">
        <v>180</v>
      </c>
      <c r="H728" s="160">
        <v>7</v>
      </c>
      <c r="I728" s="161"/>
      <c r="L728" s="157"/>
      <c r="M728" s="162"/>
      <c r="T728" s="163"/>
      <c r="AT728" s="158" t="s">
        <v>177</v>
      </c>
      <c r="AU728" s="158" t="s">
        <v>84</v>
      </c>
      <c r="AV728" s="14" t="s">
        <v>173</v>
      </c>
      <c r="AW728" s="14" t="s">
        <v>33</v>
      </c>
      <c r="AX728" s="14" t="s">
        <v>34</v>
      </c>
      <c r="AY728" s="158" t="s">
        <v>166</v>
      </c>
    </row>
    <row r="729" spans="2:65" s="1" customFormat="1" ht="16.5" customHeight="1">
      <c r="B729" s="33"/>
      <c r="C729" s="125" t="s">
        <v>850</v>
      </c>
      <c r="D729" s="125" t="s">
        <v>168</v>
      </c>
      <c r="E729" s="126" t="s">
        <v>851</v>
      </c>
      <c r="F729" s="127" t="s">
        <v>852</v>
      </c>
      <c r="G729" s="128" t="s">
        <v>104</v>
      </c>
      <c r="H729" s="129">
        <v>20</v>
      </c>
      <c r="I729" s="130"/>
      <c r="J729" s="131">
        <f>ROUND(I729*H729,2)</f>
        <v>0</v>
      </c>
      <c r="K729" s="127" t="s">
        <v>172</v>
      </c>
      <c r="L729" s="33"/>
      <c r="M729" s="132" t="s">
        <v>19</v>
      </c>
      <c r="N729" s="133" t="s">
        <v>46</v>
      </c>
      <c r="P729" s="134">
        <f>O729*H729</f>
        <v>0</v>
      </c>
      <c r="Q729" s="134">
        <v>6.0000000000000002E-5</v>
      </c>
      <c r="R729" s="134">
        <f>Q729*H729</f>
        <v>1.2000000000000001E-3</v>
      </c>
      <c r="S729" s="134">
        <v>0</v>
      </c>
      <c r="T729" s="135">
        <f>S729*H729</f>
        <v>0</v>
      </c>
      <c r="AR729" s="136" t="s">
        <v>276</v>
      </c>
      <c r="AT729" s="136" t="s">
        <v>168</v>
      </c>
      <c r="AU729" s="136" t="s">
        <v>84</v>
      </c>
      <c r="AY729" s="18" t="s">
        <v>166</v>
      </c>
      <c r="BE729" s="137">
        <f>IF(N729="základní",J729,0)</f>
        <v>0</v>
      </c>
      <c r="BF729" s="137">
        <f>IF(N729="snížená",J729,0)</f>
        <v>0</v>
      </c>
      <c r="BG729" s="137">
        <f>IF(N729="zákl. přenesená",J729,0)</f>
        <v>0</v>
      </c>
      <c r="BH729" s="137">
        <f>IF(N729="sníž. přenesená",J729,0)</f>
        <v>0</v>
      </c>
      <c r="BI729" s="137">
        <f>IF(N729="nulová",J729,0)</f>
        <v>0</v>
      </c>
      <c r="BJ729" s="18" t="s">
        <v>34</v>
      </c>
      <c r="BK729" s="137">
        <f>ROUND(I729*H729,2)</f>
        <v>0</v>
      </c>
      <c r="BL729" s="18" t="s">
        <v>276</v>
      </c>
      <c r="BM729" s="136" t="s">
        <v>853</v>
      </c>
    </row>
    <row r="730" spans="2:65" s="1" customFormat="1">
      <c r="B730" s="33"/>
      <c r="D730" s="138" t="s">
        <v>175</v>
      </c>
      <c r="F730" s="139" t="s">
        <v>854</v>
      </c>
      <c r="I730" s="140"/>
      <c r="L730" s="33"/>
      <c r="M730" s="141"/>
      <c r="T730" s="54"/>
      <c r="AT730" s="18" t="s">
        <v>175</v>
      </c>
      <c r="AU730" s="18" t="s">
        <v>84</v>
      </c>
    </row>
    <row r="731" spans="2:65" s="15" customFormat="1">
      <c r="B731" s="164"/>
      <c r="D731" s="143" t="s">
        <v>177</v>
      </c>
      <c r="E731" s="165" t="s">
        <v>19</v>
      </c>
      <c r="F731" s="166" t="s">
        <v>855</v>
      </c>
      <c r="H731" s="165" t="s">
        <v>19</v>
      </c>
      <c r="I731" s="167"/>
      <c r="L731" s="164"/>
      <c r="M731" s="168"/>
      <c r="T731" s="169"/>
      <c r="AT731" s="165" t="s">
        <v>177</v>
      </c>
      <c r="AU731" s="165" t="s">
        <v>84</v>
      </c>
      <c r="AV731" s="15" t="s">
        <v>34</v>
      </c>
      <c r="AW731" s="15" t="s">
        <v>33</v>
      </c>
      <c r="AX731" s="15" t="s">
        <v>75</v>
      </c>
      <c r="AY731" s="165" t="s">
        <v>166</v>
      </c>
    </row>
    <row r="732" spans="2:65" s="12" customFormat="1">
      <c r="B732" s="142"/>
      <c r="D732" s="143" t="s">
        <v>177</v>
      </c>
      <c r="E732" s="144" t="s">
        <v>19</v>
      </c>
      <c r="F732" s="145" t="s">
        <v>856</v>
      </c>
      <c r="H732" s="146">
        <v>5</v>
      </c>
      <c r="I732" s="147"/>
      <c r="L732" s="142"/>
      <c r="M732" s="148"/>
      <c r="T732" s="149"/>
      <c r="AT732" s="144" t="s">
        <v>177</v>
      </c>
      <c r="AU732" s="144" t="s">
        <v>84</v>
      </c>
      <c r="AV732" s="12" t="s">
        <v>84</v>
      </c>
      <c r="AW732" s="12" t="s">
        <v>33</v>
      </c>
      <c r="AX732" s="12" t="s">
        <v>75</v>
      </c>
      <c r="AY732" s="144" t="s">
        <v>166</v>
      </c>
    </row>
    <row r="733" spans="2:65" s="12" customFormat="1">
      <c r="B733" s="142"/>
      <c r="D733" s="143" t="s">
        <v>177</v>
      </c>
      <c r="E733" s="144" t="s">
        <v>19</v>
      </c>
      <c r="F733" s="145" t="s">
        <v>857</v>
      </c>
      <c r="H733" s="146">
        <v>5</v>
      </c>
      <c r="I733" s="147"/>
      <c r="L733" s="142"/>
      <c r="M733" s="148"/>
      <c r="T733" s="149"/>
      <c r="AT733" s="144" t="s">
        <v>177</v>
      </c>
      <c r="AU733" s="144" t="s">
        <v>84</v>
      </c>
      <c r="AV733" s="12" t="s">
        <v>84</v>
      </c>
      <c r="AW733" s="12" t="s">
        <v>33</v>
      </c>
      <c r="AX733" s="12" t="s">
        <v>75</v>
      </c>
      <c r="AY733" s="144" t="s">
        <v>166</v>
      </c>
    </row>
    <row r="734" spans="2:65" s="12" customFormat="1">
      <c r="B734" s="142"/>
      <c r="D734" s="143" t="s">
        <v>177</v>
      </c>
      <c r="E734" s="144" t="s">
        <v>19</v>
      </c>
      <c r="F734" s="145" t="s">
        <v>858</v>
      </c>
      <c r="H734" s="146">
        <v>10</v>
      </c>
      <c r="I734" s="147"/>
      <c r="L734" s="142"/>
      <c r="M734" s="148"/>
      <c r="T734" s="149"/>
      <c r="AT734" s="144" t="s">
        <v>177</v>
      </c>
      <c r="AU734" s="144" t="s">
        <v>84</v>
      </c>
      <c r="AV734" s="12" t="s">
        <v>84</v>
      </c>
      <c r="AW734" s="12" t="s">
        <v>33</v>
      </c>
      <c r="AX734" s="12" t="s">
        <v>75</v>
      </c>
      <c r="AY734" s="144" t="s">
        <v>166</v>
      </c>
    </row>
    <row r="735" spans="2:65" s="13" customFormat="1">
      <c r="B735" s="150"/>
      <c r="D735" s="143" t="s">
        <v>177</v>
      </c>
      <c r="E735" s="151" t="s">
        <v>19</v>
      </c>
      <c r="F735" s="152" t="s">
        <v>179</v>
      </c>
      <c r="H735" s="153">
        <v>20</v>
      </c>
      <c r="I735" s="154"/>
      <c r="L735" s="150"/>
      <c r="M735" s="155"/>
      <c r="T735" s="156"/>
      <c r="AT735" s="151" t="s">
        <v>177</v>
      </c>
      <c r="AU735" s="151" t="s">
        <v>84</v>
      </c>
      <c r="AV735" s="13" t="s">
        <v>89</v>
      </c>
      <c r="AW735" s="13" t="s">
        <v>33</v>
      </c>
      <c r="AX735" s="13" t="s">
        <v>75</v>
      </c>
      <c r="AY735" s="151" t="s">
        <v>166</v>
      </c>
    </row>
    <row r="736" spans="2:65" s="14" customFormat="1">
      <c r="B736" s="157"/>
      <c r="D736" s="143" t="s">
        <v>177</v>
      </c>
      <c r="E736" s="158" t="s">
        <v>19</v>
      </c>
      <c r="F736" s="159" t="s">
        <v>180</v>
      </c>
      <c r="H736" s="160">
        <v>20</v>
      </c>
      <c r="I736" s="161"/>
      <c r="L736" s="157"/>
      <c r="M736" s="162"/>
      <c r="T736" s="163"/>
      <c r="AT736" s="158" t="s">
        <v>177</v>
      </c>
      <c r="AU736" s="158" t="s">
        <v>84</v>
      </c>
      <c r="AV736" s="14" t="s">
        <v>173</v>
      </c>
      <c r="AW736" s="14" t="s">
        <v>33</v>
      </c>
      <c r="AX736" s="14" t="s">
        <v>34</v>
      </c>
      <c r="AY736" s="158" t="s">
        <v>166</v>
      </c>
    </row>
    <row r="737" spans="2:65" s="1" customFormat="1" ht="16.5" customHeight="1">
      <c r="B737" s="33"/>
      <c r="C737" s="170" t="s">
        <v>859</v>
      </c>
      <c r="D737" s="170" t="s">
        <v>287</v>
      </c>
      <c r="E737" s="171" t="s">
        <v>860</v>
      </c>
      <c r="F737" s="172" t="s">
        <v>861</v>
      </c>
      <c r="G737" s="173" t="s">
        <v>104</v>
      </c>
      <c r="H737" s="174">
        <v>10</v>
      </c>
      <c r="I737" s="175"/>
      <c r="J737" s="176">
        <f>ROUND(I737*H737,2)</f>
        <v>0</v>
      </c>
      <c r="K737" s="172" t="s">
        <v>172</v>
      </c>
      <c r="L737" s="177"/>
      <c r="M737" s="178" t="s">
        <v>19</v>
      </c>
      <c r="N737" s="179" t="s">
        <v>46</v>
      </c>
      <c r="P737" s="134">
        <f>O737*H737</f>
        <v>0</v>
      </c>
      <c r="Q737" s="134">
        <v>2.7999999999999998E-4</v>
      </c>
      <c r="R737" s="134">
        <f>Q737*H737</f>
        <v>2.7999999999999995E-3</v>
      </c>
      <c r="S737" s="134">
        <v>0</v>
      </c>
      <c r="T737" s="135">
        <f>S737*H737</f>
        <v>0</v>
      </c>
      <c r="AR737" s="136" t="s">
        <v>383</v>
      </c>
      <c r="AT737" s="136" t="s">
        <v>287</v>
      </c>
      <c r="AU737" s="136" t="s">
        <v>84</v>
      </c>
      <c r="AY737" s="18" t="s">
        <v>166</v>
      </c>
      <c r="BE737" s="137">
        <f>IF(N737="základní",J737,0)</f>
        <v>0</v>
      </c>
      <c r="BF737" s="137">
        <f>IF(N737="snížená",J737,0)</f>
        <v>0</v>
      </c>
      <c r="BG737" s="137">
        <f>IF(N737="zákl. přenesená",J737,0)</f>
        <v>0</v>
      </c>
      <c r="BH737" s="137">
        <f>IF(N737="sníž. přenesená",J737,0)</f>
        <v>0</v>
      </c>
      <c r="BI737" s="137">
        <f>IF(N737="nulová",J737,0)</f>
        <v>0</v>
      </c>
      <c r="BJ737" s="18" t="s">
        <v>34</v>
      </c>
      <c r="BK737" s="137">
        <f>ROUND(I737*H737,2)</f>
        <v>0</v>
      </c>
      <c r="BL737" s="18" t="s">
        <v>276</v>
      </c>
      <c r="BM737" s="136" t="s">
        <v>862</v>
      </c>
    </row>
    <row r="738" spans="2:65" s="15" customFormat="1">
      <c r="B738" s="164"/>
      <c r="D738" s="143" t="s">
        <v>177</v>
      </c>
      <c r="E738" s="165" t="s">
        <v>19</v>
      </c>
      <c r="F738" s="166" t="s">
        <v>855</v>
      </c>
      <c r="H738" s="165" t="s">
        <v>19</v>
      </c>
      <c r="I738" s="167"/>
      <c r="L738" s="164"/>
      <c r="M738" s="168"/>
      <c r="T738" s="169"/>
      <c r="AT738" s="165" t="s">
        <v>177</v>
      </c>
      <c r="AU738" s="165" t="s">
        <v>84</v>
      </c>
      <c r="AV738" s="15" t="s">
        <v>34</v>
      </c>
      <c r="AW738" s="15" t="s">
        <v>33</v>
      </c>
      <c r="AX738" s="15" t="s">
        <v>75</v>
      </c>
      <c r="AY738" s="165" t="s">
        <v>166</v>
      </c>
    </row>
    <row r="739" spans="2:65" s="12" customFormat="1">
      <c r="B739" s="142"/>
      <c r="D739" s="143" t="s">
        <v>177</v>
      </c>
      <c r="E739" s="144" t="s">
        <v>19</v>
      </c>
      <c r="F739" s="145" t="s">
        <v>858</v>
      </c>
      <c r="H739" s="146">
        <v>10</v>
      </c>
      <c r="I739" s="147"/>
      <c r="L739" s="142"/>
      <c r="M739" s="148"/>
      <c r="T739" s="149"/>
      <c r="AT739" s="144" t="s">
        <v>177</v>
      </c>
      <c r="AU739" s="144" t="s">
        <v>84</v>
      </c>
      <c r="AV739" s="12" t="s">
        <v>84</v>
      </c>
      <c r="AW739" s="12" t="s">
        <v>33</v>
      </c>
      <c r="AX739" s="12" t="s">
        <v>75</v>
      </c>
      <c r="AY739" s="144" t="s">
        <v>166</v>
      </c>
    </row>
    <row r="740" spans="2:65" s="13" customFormat="1">
      <c r="B740" s="150"/>
      <c r="D740" s="143" t="s">
        <v>177</v>
      </c>
      <c r="E740" s="151" t="s">
        <v>19</v>
      </c>
      <c r="F740" s="152" t="s">
        <v>179</v>
      </c>
      <c r="H740" s="153">
        <v>10</v>
      </c>
      <c r="I740" s="154"/>
      <c r="L740" s="150"/>
      <c r="M740" s="155"/>
      <c r="T740" s="156"/>
      <c r="AT740" s="151" t="s">
        <v>177</v>
      </c>
      <c r="AU740" s="151" t="s">
        <v>84</v>
      </c>
      <c r="AV740" s="13" t="s">
        <v>89</v>
      </c>
      <c r="AW740" s="13" t="s">
        <v>33</v>
      </c>
      <c r="AX740" s="13" t="s">
        <v>75</v>
      </c>
      <c r="AY740" s="151" t="s">
        <v>166</v>
      </c>
    </row>
    <row r="741" spans="2:65" s="14" customFormat="1">
      <c r="B741" s="157"/>
      <c r="D741" s="143" t="s">
        <v>177</v>
      </c>
      <c r="E741" s="158" t="s">
        <v>19</v>
      </c>
      <c r="F741" s="159" t="s">
        <v>180</v>
      </c>
      <c r="H741" s="160">
        <v>10</v>
      </c>
      <c r="I741" s="161"/>
      <c r="L741" s="157"/>
      <c r="M741" s="162"/>
      <c r="T741" s="163"/>
      <c r="AT741" s="158" t="s">
        <v>177</v>
      </c>
      <c r="AU741" s="158" t="s">
        <v>84</v>
      </c>
      <c r="AV741" s="14" t="s">
        <v>173</v>
      </c>
      <c r="AW741" s="14" t="s">
        <v>33</v>
      </c>
      <c r="AX741" s="14" t="s">
        <v>34</v>
      </c>
      <c r="AY741" s="158" t="s">
        <v>166</v>
      </c>
    </row>
    <row r="742" spans="2:65" s="1" customFormat="1" ht="16.5" customHeight="1">
      <c r="B742" s="33"/>
      <c r="C742" s="170" t="s">
        <v>863</v>
      </c>
      <c r="D742" s="170" t="s">
        <v>287</v>
      </c>
      <c r="E742" s="171" t="s">
        <v>864</v>
      </c>
      <c r="F742" s="172" t="s">
        <v>865</v>
      </c>
      <c r="G742" s="173" t="s">
        <v>104</v>
      </c>
      <c r="H742" s="174">
        <v>5</v>
      </c>
      <c r="I742" s="175"/>
      <c r="J742" s="176">
        <f>ROUND(I742*H742,2)</f>
        <v>0</v>
      </c>
      <c r="K742" s="172" t="s">
        <v>172</v>
      </c>
      <c r="L742" s="177"/>
      <c r="M742" s="178" t="s">
        <v>19</v>
      </c>
      <c r="N742" s="179" t="s">
        <v>46</v>
      </c>
      <c r="P742" s="134">
        <f>O742*H742</f>
        <v>0</v>
      </c>
      <c r="Q742" s="134">
        <v>1.7000000000000001E-4</v>
      </c>
      <c r="R742" s="134">
        <f>Q742*H742</f>
        <v>8.5000000000000006E-4</v>
      </c>
      <c r="S742" s="134">
        <v>0</v>
      </c>
      <c r="T742" s="135">
        <f>S742*H742</f>
        <v>0</v>
      </c>
      <c r="AR742" s="136" t="s">
        <v>383</v>
      </c>
      <c r="AT742" s="136" t="s">
        <v>287</v>
      </c>
      <c r="AU742" s="136" t="s">
        <v>84</v>
      </c>
      <c r="AY742" s="18" t="s">
        <v>166</v>
      </c>
      <c r="BE742" s="137">
        <f>IF(N742="základní",J742,0)</f>
        <v>0</v>
      </c>
      <c r="BF742" s="137">
        <f>IF(N742="snížená",J742,0)</f>
        <v>0</v>
      </c>
      <c r="BG742" s="137">
        <f>IF(N742="zákl. přenesená",J742,0)</f>
        <v>0</v>
      </c>
      <c r="BH742" s="137">
        <f>IF(N742="sníž. přenesená",J742,0)</f>
        <v>0</v>
      </c>
      <c r="BI742" s="137">
        <f>IF(N742="nulová",J742,0)</f>
        <v>0</v>
      </c>
      <c r="BJ742" s="18" t="s">
        <v>34</v>
      </c>
      <c r="BK742" s="137">
        <f>ROUND(I742*H742,2)</f>
        <v>0</v>
      </c>
      <c r="BL742" s="18" t="s">
        <v>276</v>
      </c>
      <c r="BM742" s="136" t="s">
        <v>866</v>
      </c>
    </row>
    <row r="743" spans="2:65" s="15" customFormat="1">
      <c r="B743" s="164"/>
      <c r="D743" s="143" t="s">
        <v>177</v>
      </c>
      <c r="E743" s="165" t="s">
        <v>19</v>
      </c>
      <c r="F743" s="166" t="s">
        <v>855</v>
      </c>
      <c r="H743" s="165" t="s">
        <v>19</v>
      </c>
      <c r="I743" s="167"/>
      <c r="L743" s="164"/>
      <c r="M743" s="168"/>
      <c r="T743" s="169"/>
      <c r="AT743" s="165" t="s">
        <v>177</v>
      </c>
      <c r="AU743" s="165" t="s">
        <v>84</v>
      </c>
      <c r="AV743" s="15" t="s">
        <v>34</v>
      </c>
      <c r="AW743" s="15" t="s">
        <v>33</v>
      </c>
      <c r="AX743" s="15" t="s">
        <v>75</v>
      </c>
      <c r="AY743" s="165" t="s">
        <v>166</v>
      </c>
    </row>
    <row r="744" spans="2:65" s="12" customFormat="1">
      <c r="B744" s="142"/>
      <c r="D744" s="143" t="s">
        <v>177</v>
      </c>
      <c r="E744" s="144" t="s">
        <v>19</v>
      </c>
      <c r="F744" s="145" t="s">
        <v>856</v>
      </c>
      <c r="H744" s="146">
        <v>5</v>
      </c>
      <c r="I744" s="147"/>
      <c r="L744" s="142"/>
      <c r="M744" s="148"/>
      <c r="T744" s="149"/>
      <c r="AT744" s="144" t="s">
        <v>177</v>
      </c>
      <c r="AU744" s="144" t="s">
        <v>84</v>
      </c>
      <c r="AV744" s="12" t="s">
        <v>84</v>
      </c>
      <c r="AW744" s="12" t="s">
        <v>33</v>
      </c>
      <c r="AX744" s="12" t="s">
        <v>75</v>
      </c>
      <c r="AY744" s="144" t="s">
        <v>166</v>
      </c>
    </row>
    <row r="745" spans="2:65" s="13" customFormat="1">
      <c r="B745" s="150"/>
      <c r="D745" s="143" t="s">
        <v>177</v>
      </c>
      <c r="E745" s="151" t="s">
        <v>19</v>
      </c>
      <c r="F745" s="152" t="s">
        <v>179</v>
      </c>
      <c r="H745" s="153">
        <v>5</v>
      </c>
      <c r="I745" s="154"/>
      <c r="L745" s="150"/>
      <c r="M745" s="155"/>
      <c r="T745" s="156"/>
      <c r="AT745" s="151" t="s">
        <v>177</v>
      </c>
      <c r="AU745" s="151" t="s">
        <v>84</v>
      </c>
      <c r="AV745" s="13" t="s">
        <v>89</v>
      </c>
      <c r="AW745" s="13" t="s">
        <v>33</v>
      </c>
      <c r="AX745" s="13" t="s">
        <v>75</v>
      </c>
      <c r="AY745" s="151" t="s">
        <v>166</v>
      </c>
    </row>
    <row r="746" spans="2:65" s="14" customFormat="1">
      <c r="B746" s="157"/>
      <c r="D746" s="143" t="s">
        <v>177</v>
      </c>
      <c r="E746" s="158" t="s">
        <v>19</v>
      </c>
      <c r="F746" s="159" t="s">
        <v>180</v>
      </c>
      <c r="H746" s="160">
        <v>5</v>
      </c>
      <c r="I746" s="161"/>
      <c r="L746" s="157"/>
      <c r="M746" s="162"/>
      <c r="T746" s="163"/>
      <c r="AT746" s="158" t="s">
        <v>177</v>
      </c>
      <c r="AU746" s="158" t="s">
        <v>84</v>
      </c>
      <c r="AV746" s="14" t="s">
        <v>173</v>
      </c>
      <c r="AW746" s="14" t="s">
        <v>33</v>
      </c>
      <c r="AX746" s="14" t="s">
        <v>34</v>
      </c>
      <c r="AY746" s="158" t="s">
        <v>166</v>
      </c>
    </row>
    <row r="747" spans="2:65" s="1" customFormat="1" ht="16.5" customHeight="1">
      <c r="B747" s="33"/>
      <c r="C747" s="170" t="s">
        <v>867</v>
      </c>
      <c r="D747" s="170" t="s">
        <v>287</v>
      </c>
      <c r="E747" s="171" t="s">
        <v>868</v>
      </c>
      <c r="F747" s="172" t="s">
        <v>869</v>
      </c>
      <c r="G747" s="173" t="s">
        <v>104</v>
      </c>
      <c r="H747" s="174">
        <v>5</v>
      </c>
      <c r="I747" s="175"/>
      <c r="J747" s="176">
        <f>ROUND(I747*H747,2)</f>
        <v>0</v>
      </c>
      <c r="K747" s="172" t="s">
        <v>19</v>
      </c>
      <c r="L747" s="177"/>
      <c r="M747" s="178" t="s">
        <v>19</v>
      </c>
      <c r="N747" s="179" t="s">
        <v>46</v>
      </c>
      <c r="P747" s="134">
        <f>O747*H747</f>
        <v>0</v>
      </c>
      <c r="Q747" s="134">
        <v>1.7000000000000001E-4</v>
      </c>
      <c r="R747" s="134">
        <f>Q747*H747</f>
        <v>8.5000000000000006E-4</v>
      </c>
      <c r="S747" s="134">
        <v>0</v>
      </c>
      <c r="T747" s="135">
        <f>S747*H747</f>
        <v>0</v>
      </c>
      <c r="AR747" s="136" t="s">
        <v>383</v>
      </c>
      <c r="AT747" s="136" t="s">
        <v>287</v>
      </c>
      <c r="AU747" s="136" t="s">
        <v>84</v>
      </c>
      <c r="AY747" s="18" t="s">
        <v>166</v>
      </c>
      <c r="BE747" s="137">
        <f>IF(N747="základní",J747,0)</f>
        <v>0</v>
      </c>
      <c r="BF747" s="137">
        <f>IF(N747="snížená",J747,0)</f>
        <v>0</v>
      </c>
      <c r="BG747" s="137">
        <f>IF(N747="zákl. přenesená",J747,0)</f>
        <v>0</v>
      </c>
      <c r="BH747" s="137">
        <f>IF(N747="sníž. přenesená",J747,0)</f>
        <v>0</v>
      </c>
      <c r="BI747" s="137">
        <f>IF(N747="nulová",J747,0)</f>
        <v>0</v>
      </c>
      <c r="BJ747" s="18" t="s">
        <v>34</v>
      </c>
      <c r="BK747" s="137">
        <f>ROUND(I747*H747,2)</f>
        <v>0</v>
      </c>
      <c r="BL747" s="18" t="s">
        <v>276</v>
      </c>
      <c r="BM747" s="136" t="s">
        <v>870</v>
      </c>
    </row>
    <row r="748" spans="2:65" s="15" customFormat="1">
      <c r="B748" s="164"/>
      <c r="D748" s="143" t="s">
        <v>177</v>
      </c>
      <c r="E748" s="165" t="s">
        <v>19</v>
      </c>
      <c r="F748" s="166" t="s">
        <v>855</v>
      </c>
      <c r="H748" s="165" t="s">
        <v>19</v>
      </c>
      <c r="I748" s="167"/>
      <c r="L748" s="164"/>
      <c r="M748" s="168"/>
      <c r="T748" s="169"/>
      <c r="AT748" s="165" t="s">
        <v>177</v>
      </c>
      <c r="AU748" s="165" t="s">
        <v>84</v>
      </c>
      <c r="AV748" s="15" t="s">
        <v>34</v>
      </c>
      <c r="AW748" s="15" t="s">
        <v>33</v>
      </c>
      <c r="AX748" s="15" t="s">
        <v>75</v>
      </c>
      <c r="AY748" s="165" t="s">
        <v>166</v>
      </c>
    </row>
    <row r="749" spans="2:65" s="12" customFormat="1">
      <c r="B749" s="142"/>
      <c r="D749" s="143" t="s">
        <v>177</v>
      </c>
      <c r="E749" s="144" t="s">
        <v>19</v>
      </c>
      <c r="F749" s="145" t="s">
        <v>857</v>
      </c>
      <c r="H749" s="146">
        <v>5</v>
      </c>
      <c r="I749" s="147"/>
      <c r="L749" s="142"/>
      <c r="M749" s="148"/>
      <c r="T749" s="149"/>
      <c r="AT749" s="144" t="s">
        <v>177</v>
      </c>
      <c r="AU749" s="144" t="s">
        <v>84</v>
      </c>
      <c r="AV749" s="12" t="s">
        <v>84</v>
      </c>
      <c r="AW749" s="12" t="s">
        <v>33</v>
      </c>
      <c r="AX749" s="12" t="s">
        <v>75</v>
      </c>
      <c r="AY749" s="144" t="s">
        <v>166</v>
      </c>
    </row>
    <row r="750" spans="2:65" s="13" customFormat="1">
      <c r="B750" s="150"/>
      <c r="D750" s="143" t="s">
        <v>177</v>
      </c>
      <c r="E750" s="151" t="s">
        <v>19</v>
      </c>
      <c r="F750" s="152" t="s">
        <v>179</v>
      </c>
      <c r="H750" s="153">
        <v>5</v>
      </c>
      <c r="I750" s="154"/>
      <c r="L750" s="150"/>
      <c r="M750" s="155"/>
      <c r="T750" s="156"/>
      <c r="AT750" s="151" t="s">
        <v>177</v>
      </c>
      <c r="AU750" s="151" t="s">
        <v>84</v>
      </c>
      <c r="AV750" s="13" t="s">
        <v>89</v>
      </c>
      <c r="AW750" s="13" t="s">
        <v>33</v>
      </c>
      <c r="AX750" s="13" t="s">
        <v>75</v>
      </c>
      <c r="AY750" s="151" t="s">
        <v>166</v>
      </c>
    </row>
    <row r="751" spans="2:65" s="14" customFormat="1">
      <c r="B751" s="157"/>
      <c r="D751" s="143" t="s">
        <v>177</v>
      </c>
      <c r="E751" s="158" t="s">
        <v>19</v>
      </c>
      <c r="F751" s="159" t="s">
        <v>180</v>
      </c>
      <c r="H751" s="160">
        <v>5</v>
      </c>
      <c r="I751" s="161"/>
      <c r="L751" s="157"/>
      <c r="M751" s="162"/>
      <c r="T751" s="163"/>
      <c r="AT751" s="158" t="s">
        <v>177</v>
      </c>
      <c r="AU751" s="158" t="s">
        <v>84</v>
      </c>
      <c r="AV751" s="14" t="s">
        <v>173</v>
      </c>
      <c r="AW751" s="14" t="s">
        <v>33</v>
      </c>
      <c r="AX751" s="14" t="s">
        <v>34</v>
      </c>
      <c r="AY751" s="158" t="s">
        <v>166</v>
      </c>
    </row>
    <row r="752" spans="2:65" s="1" customFormat="1" ht="24.15" customHeight="1">
      <c r="B752" s="33"/>
      <c r="C752" s="125" t="s">
        <v>871</v>
      </c>
      <c r="D752" s="125" t="s">
        <v>168</v>
      </c>
      <c r="E752" s="126" t="s">
        <v>872</v>
      </c>
      <c r="F752" s="127" t="s">
        <v>873</v>
      </c>
      <c r="G752" s="128" t="s">
        <v>530</v>
      </c>
      <c r="H752" s="180"/>
      <c r="I752" s="130"/>
      <c r="J752" s="131">
        <f>ROUND(I752*H752,2)</f>
        <v>0</v>
      </c>
      <c r="K752" s="127" t="s">
        <v>172</v>
      </c>
      <c r="L752" s="33"/>
      <c r="M752" s="132" t="s">
        <v>19</v>
      </c>
      <c r="N752" s="133" t="s">
        <v>46</v>
      </c>
      <c r="P752" s="134">
        <f>O752*H752</f>
        <v>0</v>
      </c>
      <c r="Q752" s="134">
        <v>0</v>
      </c>
      <c r="R752" s="134">
        <f>Q752*H752</f>
        <v>0</v>
      </c>
      <c r="S752" s="134">
        <v>0</v>
      </c>
      <c r="T752" s="135">
        <f>S752*H752</f>
        <v>0</v>
      </c>
      <c r="AR752" s="136" t="s">
        <v>276</v>
      </c>
      <c r="AT752" s="136" t="s">
        <v>168</v>
      </c>
      <c r="AU752" s="136" t="s">
        <v>84</v>
      </c>
      <c r="AY752" s="18" t="s">
        <v>166</v>
      </c>
      <c r="BE752" s="137">
        <f>IF(N752="základní",J752,0)</f>
        <v>0</v>
      </c>
      <c r="BF752" s="137">
        <f>IF(N752="snížená",J752,0)</f>
        <v>0</v>
      </c>
      <c r="BG752" s="137">
        <f>IF(N752="zákl. přenesená",J752,0)</f>
        <v>0</v>
      </c>
      <c r="BH752" s="137">
        <f>IF(N752="sníž. přenesená",J752,0)</f>
        <v>0</v>
      </c>
      <c r="BI752" s="137">
        <f>IF(N752="nulová",J752,0)</f>
        <v>0</v>
      </c>
      <c r="BJ752" s="18" t="s">
        <v>34</v>
      </c>
      <c r="BK752" s="137">
        <f>ROUND(I752*H752,2)</f>
        <v>0</v>
      </c>
      <c r="BL752" s="18" t="s">
        <v>276</v>
      </c>
      <c r="BM752" s="136" t="s">
        <v>874</v>
      </c>
    </row>
    <row r="753" spans="2:65" s="1" customFormat="1">
      <c r="B753" s="33"/>
      <c r="D753" s="138" t="s">
        <v>175</v>
      </c>
      <c r="F753" s="139" t="s">
        <v>875</v>
      </c>
      <c r="I753" s="140"/>
      <c r="L753" s="33"/>
      <c r="M753" s="141"/>
      <c r="T753" s="54"/>
      <c r="AT753" s="18" t="s">
        <v>175</v>
      </c>
      <c r="AU753" s="18" t="s">
        <v>84</v>
      </c>
    </row>
    <row r="754" spans="2:65" s="11" customFormat="1" ht="22.95" customHeight="1">
      <c r="B754" s="113"/>
      <c r="D754" s="114" t="s">
        <v>74</v>
      </c>
      <c r="E754" s="123" t="s">
        <v>876</v>
      </c>
      <c r="F754" s="123" t="s">
        <v>877</v>
      </c>
      <c r="I754" s="116"/>
      <c r="J754" s="124">
        <f>BK754</f>
        <v>0</v>
      </c>
      <c r="L754" s="113"/>
      <c r="M754" s="118"/>
      <c r="P754" s="119">
        <f>SUM(P755:P799)</f>
        <v>0</v>
      </c>
      <c r="R754" s="119">
        <f>SUM(R755:R799)</f>
        <v>0.37769150000000001</v>
      </c>
      <c r="T754" s="120">
        <f>SUM(T755:T799)</f>
        <v>0.58262400000000003</v>
      </c>
      <c r="AR754" s="114" t="s">
        <v>84</v>
      </c>
      <c r="AT754" s="121" t="s">
        <v>74</v>
      </c>
      <c r="AU754" s="121" t="s">
        <v>34</v>
      </c>
      <c r="AY754" s="114" t="s">
        <v>166</v>
      </c>
      <c r="BK754" s="122">
        <f>SUM(BK755:BK799)</f>
        <v>0</v>
      </c>
    </row>
    <row r="755" spans="2:65" s="1" customFormat="1" ht="16.5" customHeight="1">
      <c r="B755" s="33"/>
      <c r="C755" s="125" t="s">
        <v>878</v>
      </c>
      <c r="D755" s="125" t="s">
        <v>168</v>
      </c>
      <c r="E755" s="126" t="s">
        <v>879</v>
      </c>
      <c r="F755" s="127" t="s">
        <v>880</v>
      </c>
      <c r="G755" s="128" t="s">
        <v>87</v>
      </c>
      <c r="H755" s="129">
        <v>24.48</v>
      </c>
      <c r="I755" s="130"/>
      <c r="J755" s="131">
        <f>ROUND(I755*H755,2)</f>
        <v>0</v>
      </c>
      <c r="K755" s="127" t="s">
        <v>172</v>
      </c>
      <c r="L755" s="33"/>
      <c r="M755" s="132" t="s">
        <v>19</v>
      </c>
      <c r="N755" s="133" t="s">
        <v>46</v>
      </c>
      <c r="P755" s="134">
        <f>O755*H755</f>
        <v>0</v>
      </c>
      <c r="Q755" s="134">
        <v>0</v>
      </c>
      <c r="R755" s="134">
        <f>Q755*H755</f>
        <v>0</v>
      </c>
      <c r="S755" s="134">
        <v>2.3800000000000002E-2</v>
      </c>
      <c r="T755" s="135">
        <f>S755*H755</f>
        <v>0.58262400000000003</v>
      </c>
      <c r="AR755" s="136" t="s">
        <v>276</v>
      </c>
      <c r="AT755" s="136" t="s">
        <v>168</v>
      </c>
      <c r="AU755" s="136" t="s">
        <v>84</v>
      </c>
      <c r="AY755" s="18" t="s">
        <v>166</v>
      </c>
      <c r="BE755" s="137">
        <f>IF(N755="základní",J755,0)</f>
        <v>0</v>
      </c>
      <c r="BF755" s="137">
        <f>IF(N755="snížená",J755,0)</f>
        <v>0</v>
      </c>
      <c r="BG755" s="137">
        <f>IF(N755="zákl. přenesená",J755,0)</f>
        <v>0</v>
      </c>
      <c r="BH755" s="137">
        <f>IF(N755="sníž. přenesená",J755,0)</f>
        <v>0</v>
      </c>
      <c r="BI755" s="137">
        <f>IF(N755="nulová",J755,0)</f>
        <v>0</v>
      </c>
      <c r="BJ755" s="18" t="s">
        <v>34</v>
      </c>
      <c r="BK755" s="137">
        <f>ROUND(I755*H755,2)</f>
        <v>0</v>
      </c>
      <c r="BL755" s="18" t="s">
        <v>276</v>
      </c>
      <c r="BM755" s="136" t="s">
        <v>881</v>
      </c>
    </row>
    <row r="756" spans="2:65" s="1" customFormat="1">
      <c r="B756" s="33"/>
      <c r="D756" s="138" t="s">
        <v>175</v>
      </c>
      <c r="F756" s="139" t="s">
        <v>882</v>
      </c>
      <c r="I756" s="140"/>
      <c r="L756" s="33"/>
      <c r="M756" s="141"/>
      <c r="T756" s="54"/>
      <c r="AT756" s="18" t="s">
        <v>175</v>
      </c>
      <c r="AU756" s="18" t="s">
        <v>84</v>
      </c>
    </row>
    <row r="757" spans="2:65" s="15" customFormat="1">
      <c r="B757" s="164"/>
      <c r="D757" s="143" t="s">
        <v>177</v>
      </c>
      <c r="E757" s="165" t="s">
        <v>19</v>
      </c>
      <c r="F757" s="166" t="s">
        <v>540</v>
      </c>
      <c r="H757" s="165" t="s">
        <v>19</v>
      </c>
      <c r="I757" s="167"/>
      <c r="L757" s="164"/>
      <c r="M757" s="168"/>
      <c r="T757" s="169"/>
      <c r="AT757" s="165" t="s">
        <v>177</v>
      </c>
      <c r="AU757" s="165" t="s">
        <v>84</v>
      </c>
      <c r="AV757" s="15" t="s">
        <v>34</v>
      </c>
      <c r="AW757" s="15" t="s">
        <v>33</v>
      </c>
      <c r="AX757" s="15" t="s">
        <v>75</v>
      </c>
      <c r="AY757" s="165" t="s">
        <v>166</v>
      </c>
    </row>
    <row r="758" spans="2:65" s="15" customFormat="1">
      <c r="B758" s="164"/>
      <c r="D758" s="143" t="s">
        <v>177</v>
      </c>
      <c r="E758" s="165" t="s">
        <v>19</v>
      </c>
      <c r="F758" s="166" t="s">
        <v>883</v>
      </c>
      <c r="H758" s="165" t="s">
        <v>19</v>
      </c>
      <c r="I758" s="167"/>
      <c r="L758" s="164"/>
      <c r="M758" s="168"/>
      <c r="T758" s="169"/>
      <c r="AT758" s="165" t="s">
        <v>177</v>
      </c>
      <c r="AU758" s="165" t="s">
        <v>84</v>
      </c>
      <c r="AV758" s="15" t="s">
        <v>34</v>
      </c>
      <c r="AW758" s="15" t="s">
        <v>33</v>
      </c>
      <c r="AX758" s="15" t="s">
        <v>75</v>
      </c>
      <c r="AY758" s="165" t="s">
        <v>166</v>
      </c>
    </row>
    <row r="759" spans="2:65" s="12" customFormat="1">
      <c r="B759" s="142"/>
      <c r="D759" s="143" t="s">
        <v>177</v>
      </c>
      <c r="E759" s="144" t="s">
        <v>19</v>
      </c>
      <c r="F759" s="145" t="s">
        <v>884</v>
      </c>
      <c r="H759" s="146">
        <v>24.48</v>
      </c>
      <c r="I759" s="147"/>
      <c r="L759" s="142"/>
      <c r="M759" s="148"/>
      <c r="T759" s="149"/>
      <c r="AT759" s="144" t="s">
        <v>177</v>
      </c>
      <c r="AU759" s="144" t="s">
        <v>84</v>
      </c>
      <c r="AV759" s="12" t="s">
        <v>84</v>
      </c>
      <c r="AW759" s="12" t="s">
        <v>33</v>
      </c>
      <c r="AX759" s="12" t="s">
        <v>75</v>
      </c>
      <c r="AY759" s="144" t="s">
        <v>166</v>
      </c>
    </row>
    <row r="760" spans="2:65" s="13" customFormat="1">
      <c r="B760" s="150"/>
      <c r="D760" s="143" t="s">
        <v>177</v>
      </c>
      <c r="E760" s="151" t="s">
        <v>19</v>
      </c>
      <c r="F760" s="152" t="s">
        <v>179</v>
      </c>
      <c r="H760" s="153">
        <v>24.48</v>
      </c>
      <c r="I760" s="154"/>
      <c r="L760" s="150"/>
      <c r="M760" s="155"/>
      <c r="T760" s="156"/>
      <c r="AT760" s="151" t="s">
        <v>177</v>
      </c>
      <c r="AU760" s="151" t="s">
        <v>84</v>
      </c>
      <c r="AV760" s="13" t="s">
        <v>89</v>
      </c>
      <c r="AW760" s="13" t="s">
        <v>33</v>
      </c>
      <c r="AX760" s="13" t="s">
        <v>75</v>
      </c>
      <c r="AY760" s="151" t="s">
        <v>166</v>
      </c>
    </row>
    <row r="761" spans="2:65" s="14" customFormat="1">
      <c r="B761" s="157"/>
      <c r="D761" s="143" t="s">
        <v>177</v>
      </c>
      <c r="E761" s="158" t="s">
        <v>19</v>
      </c>
      <c r="F761" s="159" t="s">
        <v>180</v>
      </c>
      <c r="H761" s="160">
        <v>24.48</v>
      </c>
      <c r="I761" s="161"/>
      <c r="L761" s="157"/>
      <c r="M761" s="162"/>
      <c r="T761" s="163"/>
      <c r="AT761" s="158" t="s">
        <v>177</v>
      </c>
      <c r="AU761" s="158" t="s">
        <v>84</v>
      </c>
      <c r="AV761" s="14" t="s">
        <v>173</v>
      </c>
      <c r="AW761" s="14" t="s">
        <v>33</v>
      </c>
      <c r="AX761" s="14" t="s">
        <v>34</v>
      </c>
      <c r="AY761" s="158" t="s">
        <v>166</v>
      </c>
    </row>
    <row r="762" spans="2:65" s="1" customFormat="1" ht="21.75" customHeight="1">
      <c r="B762" s="33"/>
      <c r="C762" s="125" t="s">
        <v>885</v>
      </c>
      <c r="D762" s="125" t="s">
        <v>168</v>
      </c>
      <c r="E762" s="126" t="s">
        <v>886</v>
      </c>
      <c r="F762" s="127" t="s">
        <v>887</v>
      </c>
      <c r="G762" s="128" t="s">
        <v>87</v>
      </c>
      <c r="H762" s="129">
        <v>228.48</v>
      </c>
      <c r="I762" s="130"/>
      <c r="J762" s="131">
        <f>ROUND(I762*H762,2)</f>
        <v>0</v>
      </c>
      <c r="K762" s="127" t="s">
        <v>172</v>
      </c>
      <c r="L762" s="33"/>
      <c r="M762" s="132" t="s">
        <v>19</v>
      </c>
      <c r="N762" s="133" t="s">
        <v>46</v>
      </c>
      <c r="P762" s="134">
        <f>O762*H762</f>
        <v>0</v>
      </c>
      <c r="Q762" s="134">
        <v>0</v>
      </c>
      <c r="R762" s="134">
        <f>Q762*H762</f>
        <v>0</v>
      </c>
      <c r="S762" s="134">
        <v>0</v>
      </c>
      <c r="T762" s="135">
        <f>S762*H762</f>
        <v>0</v>
      </c>
      <c r="AR762" s="136" t="s">
        <v>276</v>
      </c>
      <c r="AT762" s="136" t="s">
        <v>168</v>
      </c>
      <c r="AU762" s="136" t="s">
        <v>84</v>
      </c>
      <c r="AY762" s="18" t="s">
        <v>166</v>
      </c>
      <c r="BE762" s="137">
        <f>IF(N762="základní",J762,0)</f>
        <v>0</v>
      </c>
      <c r="BF762" s="137">
        <f>IF(N762="snížená",J762,0)</f>
        <v>0</v>
      </c>
      <c r="BG762" s="137">
        <f>IF(N762="zákl. přenesená",J762,0)</f>
        <v>0</v>
      </c>
      <c r="BH762" s="137">
        <f>IF(N762="sníž. přenesená",J762,0)</f>
        <v>0</v>
      </c>
      <c r="BI762" s="137">
        <f>IF(N762="nulová",J762,0)</f>
        <v>0</v>
      </c>
      <c r="BJ762" s="18" t="s">
        <v>34</v>
      </c>
      <c r="BK762" s="137">
        <f>ROUND(I762*H762,2)</f>
        <v>0</v>
      </c>
      <c r="BL762" s="18" t="s">
        <v>276</v>
      </c>
      <c r="BM762" s="136" t="s">
        <v>888</v>
      </c>
    </row>
    <row r="763" spans="2:65" s="1" customFormat="1">
      <c r="B763" s="33"/>
      <c r="D763" s="138" t="s">
        <v>175</v>
      </c>
      <c r="F763" s="139" t="s">
        <v>889</v>
      </c>
      <c r="I763" s="140"/>
      <c r="L763" s="33"/>
      <c r="M763" s="141"/>
      <c r="T763" s="54"/>
      <c r="AT763" s="18" t="s">
        <v>175</v>
      </c>
      <c r="AU763" s="18" t="s">
        <v>84</v>
      </c>
    </row>
    <row r="764" spans="2:65" s="15" customFormat="1">
      <c r="B764" s="164"/>
      <c r="D764" s="143" t="s">
        <v>177</v>
      </c>
      <c r="E764" s="165" t="s">
        <v>19</v>
      </c>
      <c r="F764" s="166" t="s">
        <v>540</v>
      </c>
      <c r="H764" s="165" t="s">
        <v>19</v>
      </c>
      <c r="I764" s="167"/>
      <c r="L764" s="164"/>
      <c r="M764" s="168"/>
      <c r="T764" s="169"/>
      <c r="AT764" s="165" t="s">
        <v>177</v>
      </c>
      <c r="AU764" s="165" t="s">
        <v>84</v>
      </c>
      <c r="AV764" s="15" t="s">
        <v>34</v>
      </c>
      <c r="AW764" s="15" t="s">
        <v>33</v>
      </c>
      <c r="AX764" s="15" t="s">
        <v>75</v>
      </c>
      <c r="AY764" s="165" t="s">
        <v>166</v>
      </c>
    </row>
    <row r="765" spans="2:65" s="15" customFormat="1">
      <c r="B765" s="164"/>
      <c r="D765" s="143" t="s">
        <v>177</v>
      </c>
      <c r="E765" s="165" t="s">
        <v>19</v>
      </c>
      <c r="F765" s="166" t="s">
        <v>890</v>
      </c>
      <c r="H765" s="165" t="s">
        <v>19</v>
      </c>
      <c r="I765" s="167"/>
      <c r="L765" s="164"/>
      <c r="M765" s="168"/>
      <c r="T765" s="169"/>
      <c r="AT765" s="165" t="s">
        <v>177</v>
      </c>
      <c r="AU765" s="165" t="s">
        <v>84</v>
      </c>
      <c r="AV765" s="15" t="s">
        <v>34</v>
      </c>
      <c r="AW765" s="15" t="s">
        <v>33</v>
      </c>
      <c r="AX765" s="15" t="s">
        <v>75</v>
      </c>
      <c r="AY765" s="165" t="s">
        <v>166</v>
      </c>
    </row>
    <row r="766" spans="2:65" s="12" customFormat="1">
      <c r="B766" s="142"/>
      <c r="D766" s="143" t="s">
        <v>177</v>
      </c>
      <c r="E766" s="144" t="s">
        <v>19</v>
      </c>
      <c r="F766" s="145" t="s">
        <v>891</v>
      </c>
      <c r="H766" s="146">
        <v>228.48</v>
      </c>
      <c r="I766" s="147"/>
      <c r="L766" s="142"/>
      <c r="M766" s="148"/>
      <c r="T766" s="149"/>
      <c r="AT766" s="144" t="s">
        <v>177</v>
      </c>
      <c r="AU766" s="144" t="s">
        <v>84</v>
      </c>
      <c r="AV766" s="12" t="s">
        <v>84</v>
      </c>
      <c r="AW766" s="12" t="s">
        <v>33</v>
      </c>
      <c r="AX766" s="12" t="s">
        <v>75</v>
      </c>
      <c r="AY766" s="144" t="s">
        <v>166</v>
      </c>
    </row>
    <row r="767" spans="2:65" s="13" customFormat="1">
      <c r="B767" s="150"/>
      <c r="D767" s="143" t="s">
        <v>177</v>
      </c>
      <c r="E767" s="151" t="s">
        <v>19</v>
      </c>
      <c r="F767" s="152" t="s">
        <v>179</v>
      </c>
      <c r="H767" s="153">
        <v>228.48</v>
      </c>
      <c r="I767" s="154"/>
      <c r="L767" s="150"/>
      <c r="M767" s="155"/>
      <c r="T767" s="156"/>
      <c r="AT767" s="151" t="s">
        <v>177</v>
      </c>
      <c r="AU767" s="151" t="s">
        <v>84</v>
      </c>
      <c r="AV767" s="13" t="s">
        <v>89</v>
      </c>
      <c r="AW767" s="13" t="s">
        <v>33</v>
      </c>
      <c r="AX767" s="13" t="s">
        <v>75</v>
      </c>
      <c r="AY767" s="151" t="s">
        <v>166</v>
      </c>
    </row>
    <row r="768" spans="2:65" s="14" customFormat="1">
      <c r="B768" s="157"/>
      <c r="D768" s="143" t="s">
        <v>177</v>
      </c>
      <c r="E768" s="158" t="s">
        <v>19</v>
      </c>
      <c r="F768" s="159" t="s">
        <v>180</v>
      </c>
      <c r="H768" s="160">
        <v>228.48</v>
      </c>
      <c r="I768" s="161"/>
      <c r="L768" s="157"/>
      <c r="M768" s="162"/>
      <c r="T768" s="163"/>
      <c r="AT768" s="158" t="s">
        <v>177</v>
      </c>
      <c r="AU768" s="158" t="s">
        <v>84</v>
      </c>
      <c r="AV768" s="14" t="s">
        <v>173</v>
      </c>
      <c r="AW768" s="14" t="s">
        <v>33</v>
      </c>
      <c r="AX768" s="14" t="s">
        <v>34</v>
      </c>
      <c r="AY768" s="158" t="s">
        <v>166</v>
      </c>
    </row>
    <row r="769" spans="2:65" s="1" customFormat="1" ht="16.5" customHeight="1">
      <c r="B769" s="33"/>
      <c r="C769" s="125" t="s">
        <v>892</v>
      </c>
      <c r="D769" s="125" t="s">
        <v>168</v>
      </c>
      <c r="E769" s="126" t="s">
        <v>893</v>
      </c>
      <c r="F769" s="127" t="s">
        <v>894</v>
      </c>
      <c r="G769" s="128" t="s">
        <v>87</v>
      </c>
      <c r="H769" s="129">
        <v>14.025</v>
      </c>
      <c r="I769" s="130"/>
      <c r="J769" s="131">
        <f>ROUND(I769*H769,2)</f>
        <v>0</v>
      </c>
      <c r="K769" s="127" t="s">
        <v>172</v>
      </c>
      <c r="L769" s="33"/>
      <c r="M769" s="132" t="s">
        <v>19</v>
      </c>
      <c r="N769" s="133" t="s">
        <v>46</v>
      </c>
      <c r="P769" s="134">
        <f>O769*H769</f>
        <v>0</v>
      </c>
      <c r="Q769" s="134">
        <v>0</v>
      </c>
      <c r="R769" s="134">
        <f>Q769*H769</f>
        <v>0</v>
      </c>
      <c r="S769" s="134">
        <v>0</v>
      </c>
      <c r="T769" s="135">
        <f>S769*H769</f>
        <v>0</v>
      </c>
      <c r="AR769" s="136" t="s">
        <v>276</v>
      </c>
      <c r="AT769" s="136" t="s">
        <v>168</v>
      </c>
      <c r="AU769" s="136" t="s">
        <v>84</v>
      </c>
      <c r="AY769" s="18" t="s">
        <v>166</v>
      </c>
      <c r="BE769" s="137">
        <f>IF(N769="základní",J769,0)</f>
        <v>0</v>
      </c>
      <c r="BF769" s="137">
        <f>IF(N769="snížená",J769,0)</f>
        <v>0</v>
      </c>
      <c r="BG769" s="137">
        <f>IF(N769="zákl. přenesená",J769,0)</f>
        <v>0</v>
      </c>
      <c r="BH769" s="137">
        <f>IF(N769="sníž. přenesená",J769,0)</f>
        <v>0</v>
      </c>
      <c r="BI769" s="137">
        <f>IF(N769="nulová",J769,0)</f>
        <v>0</v>
      </c>
      <c r="BJ769" s="18" t="s">
        <v>34</v>
      </c>
      <c r="BK769" s="137">
        <f>ROUND(I769*H769,2)</f>
        <v>0</v>
      </c>
      <c r="BL769" s="18" t="s">
        <v>276</v>
      </c>
      <c r="BM769" s="136" t="s">
        <v>895</v>
      </c>
    </row>
    <row r="770" spans="2:65" s="1" customFormat="1">
      <c r="B770" s="33"/>
      <c r="D770" s="138" t="s">
        <v>175</v>
      </c>
      <c r="F770" s="139" t="s">
        <v>896</v>
      </c>
      <c r="I770" s="140"/>
      <c r="L770" s="33"/>
      <c r="M770" s="141"/>
      <c r="T770" s="54"/>
      <c r="AT770" s="18" t="s">
        <v>175</v>
      </c>
      <c r="AU770" s="18" t="s">
        <v>84</v>
      </c>
    </row>
    <row r="771" spans="2:65" s="15" customFormat="1">
      <c r="B771" s="164"/>
      <c r="D771" s="143" t="s">
        <v>177</v>
      </c>
      <c r="E771" s="165" t="s">
        <v>19</v>
      </c>
      <c r="F771" s="166" t="s">
        <v>540</v>
      </c>
      <c r="H771" s="165" t="s">
        <v>19</v>
      </c>
      <c r="I771" s="167"/>
      <c r="L771" s="164"/>
      <c r="M771" s="168"/>
      <c r="T771" s="169"/>
      <c r="AT771" s="165" t="s">
        <v>177</v>
      </c>
      <c r="AU771" s="165" t="s">
        <v>84</v>
      </c>
      <c r="AV771" s="15" t="s">
        <v>34</v>
      </c>
      <c r="AW771" s="15" t="s">
        <v>33</v>
      </c>
      <c r="AX771" s="15" t="s">
        <v>75</v>
      </c>
      <c r="AY771" s="165" t="s">
        <v>166</v>
      </c>
    </row>
    <row r="772" spans="2:65" s="12" customFormat="1">
      <c r="B772" s="142"/>
      <c r="D772" s="143" t="s">
        <v>177</v>
      </c>
      <c r="E772" s="144" t="s">
        <v>19</v>
      </c>
      <c r="F772" s="145" t="s">
        <v>897</v>
      </c>
      <c r="H772" s="146">
        <v>5.0999999999999996</v>
      </c>
      <c r="I772" s="147"/>
      <c r="L772" s="142"/>
      <c r="M772" s="148"/>
      <c r="T772" s="149"/>
      <c r="AT772" s="144" t="s">
        <v>177</v>
      </c>
      <c r="AU772" s="144" t="s">
        <v>84</v>
      </c>
      <c r="AV772" s="12" t="s">
        <v>84</v>
      </c>
      <c r="AW772" s="12" t="s">
        <v>33</v>
      </c>
      <c r="AX772" s="12" t="s">
        <v>75</v>
      </c>
      <c r="AY772" s="144" t="s">
        <v>166</v>
      </c>
    </row>
    <row r="773" spans="2:65" s="12" customFormat="1">
      <c r="B773" s="142"/>
      <c r="D773" s="143" t="s">
        <v>177</v>
      </c>
      <c r="E773" s="144" t="s">
        <v>19</v>
      </c>
      <c r="F773" s="145" t="s">
        <v>898</v>
      </c>
      <c r="H773" s="146">
        <v>5.0999999999999996</v>
      </c>
      <c r="I773" s="147"/>
      <c r="L773" s="142"/>
      <c r="M773" s="148"/>
      <c r="T773" s="149"/>
      <c r="AT773" s="144" t="s">
        <v>177</v>
      </c>
      <c r="AU773" s="144" t="s">
        <v>84</v>
      </c>
      <c r="AV773" s="12" t="s">
        <v>84</v>
      </c>
      <c r="AW773" s="12" t="s">
        <v>33</v>
      </c>
      <c r="AX773" s="12" t="s">
        <v>75</v>
      </c>
      <c r="AY773" s="144" t="s">
        <v>166</v>
      </c>
    </row>
    <row r="774" spans="2:65" s="12" customFormat="1">
      <c r="B774" s="142"/>
      <c r="D774" s="143" t="s">
        <v>177</v>
      </c>
      <c r="E774" s="144" t="s">
        <v>19</v>
      </c>
      <c r="F774" s="145" t="s">
        <v>899</v>
      </c>
      <c r="H774" s="146">
        <v>3.8250000000000002</v>
      </c>
      <c r="I774" s="147"/>
      <c r="L774" s="142"/>
      <c r="M774" s="148"/>
      <c r="T774" s="149"/>
      <c r="AT774" s="144" t="s">
        <v>177</v>
      </c>
      <c r="AU774" s="144" t="s">
        <v>84</v>
      </c>
      <c r="AV774" s="12" t="s">
        <v>84</v>
      </c>
      <c r="AW774" s="12" t="s">
        <v>33</v>
      </c>
      <c r="AX774" s="12" t="s">
        <v>75</v>
      </c>
      <c r="AY774" s="144" t="s">
        <v>166</v>
      </c>
    </row>
    <row r="775" spans="2:65" s="13" customFormat="1">
      <c r="B775" s="150"/>
      <c r="D775" s="143" t="s">
        <v>177</v>
      </c>
      <c r="E775" s="151" t="s">
        <v>19</v>
      </c>
      <c r="F775" s="152" t="s">
        <v>179</v>
      </c>
      <c r="H775" s="153">
        <v>14.025</v>
      </c>
      <c r="I775" s="154"/>
      <c r="L775" s="150"/>
      <c r="M775" s="155"/>
      <c r="T775" s="156"/>
      <c r="AT775" s="151" t="s">
        <v>177</v>
      </c>
      <c r="AU775" s="151" t="s">
        <v>84</v>
      </c>
      <c r="AV775" s="13" t="s">
        <v>89</v>
      </c>
      <c r="AW775" s="13" t="s">
        <v>33</v>
      </c>
      <c r="AX775" s="13" t="s">
        <v>75</v>
      </c>
      <c r="AY775" s="151" t="s">
        <v>166</v>
      </c>
    </row>
    <row r="776" spans="2:65" s="14" customFormat="1">
      <c r="B776" s="157"/>
      <c r="D776" s="143" t="s">
        <v>177</v>
      </c>
      <c r="E776" s="158" t="s">
        <v>19</v>
      </c>
      <c r="F776" s="159" t="s">
        <v>180</v>
      </c>
      <c r="H776" s="160">
        <v>14.025</v>
      </c>
      <c r="I776" s="161"/>
      <c r="L776" s="157"/>
      <c r="M776" s="162"/>
      <c r="T776" s="163"/>
      <c r="AT776" s="158" t="s">
        <v>177</v>
      </c>
      <c r="AU776" s="158" t="s">
        <v>84</v>
      </c>
      <c r="AV776" s="14" t="s">
        <v>173</v>
      </c>
      <c r="AW776" s="14" t="s">
        <v>33</v>
      </c>
      <c r="AX776" s="14" t="s">
        <v>34</v>
      </c>
      <c r="AY776" s="158" t="s">
        <v>166</v>
      </c>
    </row>
    <row r="777" spans="2:65" s="1" customFormat="1" ht="16.5" customHeight="1">
      <c r="B777" s="33"/>
      <c r="C777" s="125" t="s">
        <v>900</v>
      </c>
      <c r="D777" s="125" t="s">
        <v>168</v>
      </c>
      <c r="E777" s="126" t="s">
        <v>901</v>
      </c>
      <c r="F777" s="127" t="s">
        <v>902</v>
      </c>
      <c r="G777" s="128" t="s">
        <v>87</v>
      </c>
      <c r="H777" s="129">
        <v>14.025</v>
      </c>
      <c r="I777" s="130"/>
      <c r="J777" s="131">
        <f>ROUND(I777*H777,2)</f>
        <v>0</v>
      </c>
      <c r="K777" s="127" t="s">
        <v>172</v>
      </c>
      <c r="L777" s="33"/>
      <c r="M777" s="132" t="s">
        <v>19</v>
      </c>
      <c r="N777" s="133" t="s">
        <v>46</v>
      </c>
      <c r="P777" s="134">
        <f>O777*H777</f>
        <v>0</v>
      </c>
      <c r="Q777" s="134">
        <v>2.0600000000000002E-3</v>
      </c>
      <c r="R777" s="134">
        <f>Q777*H777</f>
        <v>2.8891500000000004E-2</v>
      </c>
      <c r="S777" s="134">
        <v>0</v>
      </c>
      <c r="T777" s="135">
        <f>S777*H777</f>
        <v>0</v>
      </c>
      <c r="AR777" s="136" t="s">
        <v>276</v>
      </c>
      <c r="AT777" s="136" t="s">
        <v>168</v>
      </c>
      <c r="AU777" s="136" t="s">
        <v>84</v>
      </c>
      <c r="AY777" s="18" t="s">
        <v>166</v>
      </c>
      <c r="BE777" s="137">
        <f>IF(N777="základní",J777,0)</f>
        <v>0</v>
      </c>
      <c r="BF777" s="137">
        <f>IF(N777="snížená",J777,0)</f>
        <v>0</v>
      </c>
      <c r="BG777" s="137">
        <f>IF(N777="zákl. přenesená",J777,0)</f>
        <v>0</v>
      </c>
      <c r="BH777" s="137">
        <f>IF(N777="sníž. přenesená",J777,0)</f>
        <v>0</v>
      </c>
      <c r="BI777" s="137">
        <f>IF(N777="nulová",J777,0)</f>
        <v>0</v>
      </c>
      <c r="BJ777" s="18" t="s">
        <v>34</v>
      </c>
      <c r="BK777" s="137">
        <f>ROUND(I777*H777,2)</f>
        <v>0</v>
      </c>
      <c r="BL777" s="18" t="s">
        <v>276</v>
      </c>
      <c r="BM777" s="136" t="s">
        <v>903</v>
      </c>
    </row>
    <row r="778" spans="2:65" s="1" customFormat="1">
      <c r="B778" s="33"/>
      <c r="D778" s="138" t="s">
        <v>175</v>
      </c>
      <c r="F778" s="139" t="s">
        <v>904</v>
      </c>
      <c r="I778" s="140"/>
      <c r="L778" s="33"/>
      <c r="M778" s="141"/>
      <c r="T778" s="54"/>
      <c r="AT778" s="18" t="s">
        <v>175</v>
      </c>
      <c r="AU778" s="18" t="s">
        <v>84</v>
      </c>
    </row>
    <row r="779" spans="2:65" s="15" customFormat="1">
      <c r="B779" s="164"/>
      <c r="D779" s="143" t="s">
        <v>177</v>
      </c>
      <c r="E779" s="165" t="s">
        <v>19</v>
      </c>
      <c r="F779" s="166" t="s">
        <v>540</v>
      </c>
      <c r="H779" s="165" t="s">
        <v>19</v>
      </c>
      <c r="I779" s="167"/>
      <c r="L779" s="164"/>
      <c r="M779" s="168"/>
      <c r="T779" s="169"/>
      <c r="AT779" s="165" t="s">
        <v>177</v>
      </c>
      <c r="AU779" s="165" t="s">
        <v>84</v>
      </c>
      <c r="AV779" s="15" t="s">
        <v>34</v>
      </c>
      <c r="AW779" s="15" t="s">
        <v>33</v>
      </c>
      <c r="AX779" s="15" t="s">
        <v>75</v>
      </c>
      <c r="AY779" s="165" t="s">
        <v>166</v>
      </c>
    </row>
    <row r="780" spans="2:65" s="12" customFormat="1">
      <c r="B780" s="142"/>
      <c r="D780" s="143" t="s">
        <v>177</v>
      </c>
      <c r="E780" s="144" t="s">
        <v>19</v>
      </c>
      <c r="F780" s="145" t="s">
        <v>897</v>
      </c>
      <c r="H780" s="146">
        <v>5.0999999999999996</v>
      </c>
      <c r="I780" s="147"/>
      <c r="L780" s="142"/>
      <c r="M780" s="148"/>
      <c r="T780" s="149"/>
      <c r="AT780" s="144" t="s">
        <v>177</v>
      </c>
      <c r="AU780" s="144" t="s">
        <v>84</v>
      </c>
      <c r="AV780" s="12" t="s">
        <v>84</v>
      </c>
      <c r="AW780" s="12" t="s">
        <v>33</v>
      </c>
      <c r="AX780" s="12" t="s">
        <v>75</v>
      </c>
      <c r="AY780" s="144" t="s">
        <v>166</v>
      </c>
    </row>
    <row r="781" spans="2:65" s="12" customFormat="1">
      <c r="B781" s="142"/>
      <c r="D781" s="143" t="s">
        <v>177</v>
      </c>
      <c r="E781" s="144" t="s">
        <v>19</v>
      </c>
      <c r="F781" s="145" t="s">
        <v>898</v>
      </c>
      <c r="H781" s="146">
        <v>5.0999999999999996</v>
      </c>
      <c r="I781" s="147"/>
      <c r="L781" s="142"/>
      <c r="M781" s="148"/>
      <c r="T781" s="149"/>
      <c r="AT781" s="144" t="s">
        <v>177</v>
      </c>
      <c r="AU781" s="144" t="s">
        <v>84</v>
      </c>
      <c r="AV781" s="12" t="s">
        <v>84</v>
      </c>
      <c r="AW781" s="12" t="s">
        <v>33</v>
      </c>
      <c r="AX781" s="12" t="s">
        <v>75</v>
      </c>
      <c r="AY781" s="144" t="s">
        <v>166</v>
      </c>
    </row>
    <row r="782" spans="2:65" s="12" customFormat="1">
      <c r="B782" s="142"/>
      <c r="D782" s="143" t="s">
        <v>177</v>
      </c>
      <c r="E782" s="144" t="s">
        <v>19</v>
      </c>
      <c r="F782" s="145" t="s">
        <v>899</v>
      </c>
      <c r="H782" s="146">
        <v>3.8250000000000002</v>
      </c>
      <c r="I782" s="147"/>
      <c r="L782" s="142"/>
      <c r="M782" s="148"/>
      <c r="T782" s="149"/>
      <c r="AT782" s="144" t="s">
        <v>177</v>
      </c>
      <c r="AU782" s="144" t="s">
        <v>84</v>
      </c>
      <c r="AV782" s="12" t="s">
        <v>84</v>
      </c>
      <c r="AW782" s="12" t="s">
        <v>33</v>
      </c>
      <c r="AX782" s="12" t="s">
        <v>75</v>
      </c>
      <c r="AY782" s="144" t="s">
        <v>166</v>
      </c>
    </row>
    <row r="783" spans="2:65" s="13" customFormat="1">
      <c r="B783" s="150"/>
      <c r="D783" s="143" t="s">
        <v>177</v>
      </c>
      <c r="E783" s="151" t="s">
        <v>19</v>
      </c>
      <c r="F783" s="152" t="s">
        <v>179</v>
      </c>
      <c r="H783" s="153">
        <v>14.025</v>
      </c>
      <c r="I783" s="154"/>
      <c r="L783" s="150"/>
      <c r="M783" s="155"/>
      <c r="T783" s="156"/>
      <c r="AT783" s="151" t="s">
        <v>177</v>
      </c>
      <c r="AU783" s="151" t="s">
        <v>84</v>
      </c>
      <c r="AV783" s="13" t="s">
        <v>89</v>
      </c>
      <c r="AW783" s="13" t="s">
        <v>33</v>
      </c>
      <c r="AX783" s="13" t="s">
        <v>75</v>
      </c>
      <c r="AY783" s="151" t="s">
        <v>166</v>
      </c>
    </row>
    <row r="784" spans="2:65" s="14" customFormat="1">
      <c r="B784" s="157"/>
      <c r="D784" s="143" t="s">
        <v>177</v>
      </c>
      <c r="E784" s="158" t="s">
        <v>19</v>
      </c>
      <c r="F784" s="159" t="s">
        <v>180</v>
      </c>
      <c r="H784" s="160">
        <v>14.025</v>
      </c>
      <c r="I784" s="161"/>
      <c r="L784" s="157"/>
      <c r="M784" s="162"/>
      <c r="T784" s="163"/>
      <c r="AT784" s="158" t="s">
        <v>177</v>
      </c>
      <c r="AU784" s="158" t="s">
        <v>84</v>
      </c>
      <c r="AV784" s="14" t="s">
        <v>173</v>
      </c>
      <c r="AW784" s="14" t="s">
        <v>33</v>
      </c>
      <c r="AX784" s="14" t="s">
        <v>34</v>
      </c>
      <c r="AY784" s="158" t="s">
        <v>166</v>
      </c>
    </row>
    <row r="785" spans="2:65" s="1" customFormat="1" ht="16.5" customHeight="1">
      <c r="B785" s="33"/>
      <c r="C785" s="170" t="s">
        <v>905</v>
      </c>
      <c r="D785" s="170" t="s">
        <v>287</v>
      </c>
      <c r="E785" s="171" t="s">
        <v>906</v>
      </c>
      <c r="F785" s="172" t="s">
        <v>907</v>
      </c>
      <c r="G785" s="173" t="s">
        <v>104</v>
      </c>
      <c r="H785" s="174">
        <v>55</v>
      </c>
      <c r="I785" s="175"/>
      <c r="J785" s="176">
        <f>ROUND(I785*H785,2)</f>
        <v>0</v>
      </c>
      <c r="K785" s="172" t="s">
        <v>172</v>
      </c>
      <c r="L785" s="177"/>
      <c r="M785" s="178" t="s">
        <v>19</v>
      </c>
      <c r="N785" s="179" t="s">
        <v>46</v>
      </c>
      <c r="P785" s="134">
        <f>O785*H785</f>
        <v>0</v>
      </c>
      <c r="Q785" s="134">
        <v>5.5999999999999999E-3</v>
      </c>
      <c r="R785" s="134">
        <f>Q785*H785</f>
        <v>0.308</v>
      </c>
      <c r="S785" s="134">
        <v>0</v>
      </c>
      <c r="T785" s="135">
        <f>S785*H785</f>
        <v>0</v>
      </c>
      <c r="AR785" s="136" t="s">
        <v>383</v>
      </c>
      <c r="AT785" s="136" t="s">
        <v>287</v>
      </c>
      <c r="AU785" s="136" t="s">
        <v>84</v>
      </c>
      <c r="AY785" s="18" t="s">
        <v>166</v>
      </c>
      <c r="BE785" s="137">
        <f>IF(N785="základní",J785,0)</f>
        <v>0</v>
      </c>
      <c r="BF785" s="137">
        <f>IF(N785="snížená",J785,0)</f>
        <v>0</v>
      </c>
      <c r="BG785" s="137">
        <f>IF(N785="zákl. přenesená",J785,0)</f>
        <v>0</v>
      </c>
      <c r="BH785" s="137">
        <f>IF(N785="sníž. přenesená",J785,0)</f>
        <v>0</v>
      </c>
      <c r="BI785" s="137">
        <f>IF(N785="nulová",J785,0)</f>
        <v>0</v>
      </c>
      <c r="BJ785" s="18" t="s">
        <v>34</v>
      </c>
      <c r="BK785" s="137">
        <f>ROUND(I785*H785,2)</f>
        <v>0</v>
      </c>
      <c r="BL785" s="18" t="s">
        <v>276</v>
      </c>
      <c r="BM785" s="136" t="s">
        <v>908</v>
      </c>
    </row>
    <row r="786" spans="2:65" s="15" customFormat="1">
      <c r="B786" s="164"/>
      <c r="D786" s="143" t="s">
        <v>177</v>
      </c>
      <c r="E786" s="165" t="s">
        <v>19</v>
      </c>
      <c r="F786" s="166" t="s">
        <v>540</v>
      </c>
      <c r="H786" s="165" t="s">
        <v>19</v>
      </c>
      <c r="I786" s="167"/>
      <c r="L786" s="164"/>
      <c r="M786" s="168"/>
      <c r="T786" s="169"/>
      <c r="AT786" s="165" t="s">
        <v>177</v>
      </c>
      <c r="AU786" s="165" t="s">
        <v>84</v>
      </c>
      <c r="AV786" s="15" t="s">
        <v>34</v>
      </c>
      <c r="AW786" s="15" t="s">
        <v>33</v>
      </c>
      <c r="AX786" s="15" t="s">
        <v>75</v>
      </c>
      <c r="AY786" s="165" t="s">
        <v>166</v>
      </c>
    </row>
    <row r="787" spans="2:65" s="15" customFormat="1">
      <c r="B787" s="164"/>
      <c r="D787" s="143" t="s">
        <v>177</v>
      </c>
      <c r="E787" s="165" t="s">
        <v>19</v>
      </c>
      <c r="F787" s="166" t="s">
        <v>909</v>
      </c>
      <c r="H787" s="165" t="s">
        <v>19</v>
      </c>
      <c r="I787" s="167"/>
      <c r="L787" s="164"/>
      <c r="M787" s="168"/>
      <c r="T787" s="169"/>
      <c r="AT787" s="165" t="s">
        <v>177</v>
      </c>
      <c r="AU787" s="165" t="s">
        <v>84</v>
      </c>
      <c r="AV787" s="15" t="s">
        <v>34</v>
      </c>
      <c r="AW787" s="15" t="s">
        <v>33</v>
      </c>
      <c r="AX787" s="15" t="s">
        <v>75</v>
      </c>
      <c r="AY787" s="165" t="s">
        <v>166</v>
      </c>
    </row>
    <row r="788" spans="2:65" s="12" customFormat="1">
      <c r="B788" s="142"/>
      <c r="D788" s="143" t="s">
        <v>177</v>
      </c>
      <c r="E788" s="144" t="s">
        <v>19</v>
      </c>
      <c r="F788" s="145" t="s">
        <v>910</v>
      </c>
      <c r="H788" s="146">
        <v>20</v>
      </c>
      <c r="I788" s="147"/>
      <c r="L788" s="142"/>
      <c r="M788" s="148"/>
      <c r="T788" s="149"/>
      <c r="AT788" s="144" t="s">
        <v>177</v>
      </c>
      <c r="AU788" s="144" t="s">
        <v>84</v>
      </c>
      <c r="AV788" s="12" t="s">
        <v>84</v>
      </c>
      <c r="AW788" s="12" t="s">
        <v>33</v>
      </c>
      <c r="AX788" s="12" t="s">
        <v>75</v>
      </c>
      <c r="AY788" s="144" t="s">
        <v>166</v>
      </c>
    </row>
    <row r="789" spans="2:65" s="12" customFormat="1">
      <c r="B789" s="142"/>
      <c r="D789" s="143" t="s">
        <v>177</v>
      </c>
      <c r="E789" s="144" t="s">
        <v>19</v>
      </c>
      <c r="F789" s="145" t="s">
        <v>911</v>
      </c>
      <c r="H789" s="146">
        <v>15</v>
      </c>
      <c r="I789" s="147"/>
      <c r="L789" s="142"/>
      <c r="M789" s="148"/>
      <c r="T789" s="149"/>
      <c r="AT789" s="144" t="s">
        <v>177</v>
      </c>
      <c r="AU789" s="144" t="s">
        <v>84</v>
      </c>
      <c r="AV789" s="12" t="s">
        <v>84</v>
      </c>
      <c r="AW789" s="12" t="s">
        <v>33</v>
      </c>
      <c r="AX789" s="12" t="s">
        <v>75</v>
      </c>
      <c r="AY789" s="144" t="s">
        <v>166</v>
      </c>
    </row>
    <row r="790" spans="2:65" s="12" customFormat="1">
      <c r="B790" s="142"/>
      <c r="D790" s="143" t="s">
        <v>177</v>
      </c>
      <c r="E790" s="144" t="s">
        <v>19</v>
      </c>
      <c r="F790" s="145" t="s">
        <v>912</v>
      </c>
      <c r="H790" s="146">
        <v>20</v>
      </c>
      <c r="I790" s="147"/>
      <c r="L790" s="142"/>
      <c r="M790" s="148"/>
      <c r="T790" s="149"/>
      <c r="AT790" s="144" t="s">
        <v>177</v>
      </c>
      <c r="AU790" s="144" t="s">
        <v>84</v>
      </c>
      <c r="AV790" s="12" t="s">
        <v>84</v>
      </c>
      <c r="AW790" s="12" t="s">
        <v>33</v>
      </c>
      <c r="AX790" s="12" t="s">
        <v>75</v>
      </c>
      <c r="AY790" s="144" t="s">
        <v>166</v>
      </c>
    </row>
    <row r="791" spans="2:65" s="13" customFormat="1">
      <c r="B791" s="150"/>
      <c r="D791" s="143" t="s">
        <v>177</v>
      </c>
      <c r="E791" s="151" t="s">
        <v>19</v>
      </c>
      <c r="F791" s="152" t="s">
        <v>179</v>
      </c>
      <c r="H791" s="153">
        <v>55</v>
      </c>
      <c r="I791" s="154"/>
      <c r="L791" s="150"/>
      <c r="M791" s="155"/>
      <c r="T791" s="156"/>
      <c r="AT791" s="151" t="s">
        <v>177</v>
      </c>
      <c r="AU791" s="151" t="s">
        <v>84</v>
      </c>
      <c r="AV791" s="13" t="s">
        <v>89</v>
      </c>
      <c r="AW791" s="13" t="s">
        <v>33</v>
      </c>
      <c r="AX791" s="13" t="s">
        <v>75</v>
      </c>
      <c r="AY791" s="151" t="s">
        <v>166</v>
      </c>
    </row>
    <row r="792" spans="2:65" s="14" customFormat="1">
      <c r="B792" s="157"/>
      <c r="D792" s="143" t="s">
        <v>177</v>
      </c>
      <c r="E792" s="158" t="s">
        <v>19</v>
      </c>
      <c r="F792" s="159" t="s">
        <v>180</v>
      </c>
      <c r="H792" s="160">
        <v>55</v>
      </c>
      <c r="I792" s="161"/>
      <c r="L792" s="157"/>
      <c r="M792" s="162"/>
      <c r="T792" s="163"/>
      <c r="AT792" s="158" t="s">
        <v>177</v>
      </c>
      <c r="AU792" s="158" t="s">
        <v>84</v>
      </c>
      <c r="AV792" s="14" t="s">
        <v>173</v>
      </c>
      <c r="AW792" s="14" t="s">
        <v>33</v>
      </c>
      <c r="AX792" s="14" t="s">
        <v>34</v>
      </c>
      <c r="AY792" s="158" t="s">
        <v>166</v>
      </c>
    </row>
    <row r="793" spans="2:65" s="1" customFormat="1" ht="16.5" customHeight="1">
      <c r="B793" s="33"/>
      <c r="C793" s="125" t="s">
        <v>913</v>
      </c>
      <c r="D793" s="125" t="s">
        <v>168</v>
      </c>
      <c r="E793" s="126" t="s">
        <v>914</v>
      </c>
      <c r="F793" s="127" t="s">
        <v>915</v>
      </c>
      <c r="G793" s="128" t="s">
        <v>104</v>
      </c>
      <c r="H793" s="129">
        <v>2</v>
      </c>
      <c r="I793" s="130"/>
      <c r="J793" s="131">
        <f>ROUND(I793*H793,2)</f>
        <v>0</v>
      </c>
      <c r="K793" s="127" t="s">
        <v>172</v>
      </c>
      <c r="L793" s="33"/>
      <c r="M793" s="132" t="s">
        <v>19</v>
      </c>
      <c r="N793" s="133" t="s">
        <v>46</v>
      </c>
      <c r="P793" s="134">
        <f>O793*H793</f>
        <v>0</v>
      </c>
      <c r="Q793" s="134">
        <v>0</v>
      </c>
      <c r="R793" s="134">
        <f>Q793*H793</f>
        <v>0</v>
      </c>
      <c r="S793" s="134">
        <v>0</v>
      </c>
      <c r="T793" s="135">
        <f>S793*H793</f>
        <v>0</v>
      </c>
      <c r="AR793" s="136" t="s">
        <v>276</v>
      </c>
      <c r="AT793" s="136" t="s">
        <v>168</v>
      </c>
      <c r="AU793" s="136" t="s">
        <v>84</v>
      </c>
      <c r="AY793" s="18" t="s">
        <v>166</v>
      </c>
      <c r="BE793" s="137">
        <f>IF(N793="základní",J793,0)</f>
        <v>0</v>
      </c>
      <c r="BF793" s="137">
        <f>IF(N793="snížená",J793,0)</f>
        <v>0</v>
      </c>
      <c r="BG793" s="137">
        <f>IF(N793="zákl. přenesená",J793,0)</f>
        <v>0</v>
      </c>
      <c r="BH793" s="137">
        <f>IF(N793="sníž. přenesená",J793,0)</f>
        <v>0</v>
      </c>
      <c r="BI793" s="137">
        <f>IF(N793="nulová",J793,0)</f>
        <v>0</v>
      </c>
      <c r="BJ793" s="18" t="s">
        <v>34</v>
      </c>
      <c r="BK793" s="137">
        <f>ROUND(I793*H793,2)</f>
        <v>0</v>
      </c>
      <c r="BL793" s="18" t="s">
        <v>276</v>
      </c>
      <c r="BM793" s="136" t="s">
        <v>916</v>
      </c>
    </row>
    <row r="794" spans="2:65" s="1" customFormat="1">
      <c r="B794" s="33"/>
      <c r="D794" s="138" t="s">
        <v>175</v>
      </c>
      <c r="F794" s="139" t="s">
        <v>917</v>
      </c>
      <c r="I794" s="140"/>
      <c r="L794" s="33"/>
      <c r="M794" s="141"/>
      <c r="T794" s="54"/>
      <c r="AT794" s="18" t="s">
        <v>175</v>
      </c>
      <c r="AU794" s="18" t="s">
        <v>84</v>
      </c>
    </row>
    <row r="795" spans="2:65" s="15" customFormat="1">
      <c r="B795" s="164"/>
      <c r="D795" s="143" t="s">
        <v>177</v>
      </c>
      <c r="E795" s="165" t="s">
        <v>19</v>
      </c>
      <c r="F795" s="166" t="s">
        <v>540</v>
      </c>
      <c r="H795" s="165" t="s">
        <v>19</v>
      </c>
      <c r="I795" s="167"/>
      <c r="L795" s="164"/>
      <c r="M795" s="168"/>
      <c r="T795" s="169"/>
      <c r="AT795" s="165" t="s">
        <v>177</v>
      </c>
      <c r="AU795" s="165" t="s">
        <v>84</v>
      </c>
      <c r="AV795" s="15" t="s">
        <v>34</v>
      </c>
      <c r="AW795" s="15" t="s">
        <v>33</v>
      </c>
      <c r="AX795" s="15" t="s">
        <v>75</v>
      </c>
      <c r="AY795" s="165" t="s">
        <v>166</v>
      </c>
    </row>
    <row r="796" spans="2:65" s="12" customFormat="1">
      <c r="B796" s="142"/>
      <c r="D796" s="143" t="s">
        <v>177</v>
      </c>
      <c r="E796" s="144" t="s">
        <v>19</v>
      </c>
      <c r="F796" s="145" t="s">
        <v>918</v>
      </c>
      <c r="H796" s="146">
        <v>2</v>
      </c>
      <c r="I796" s="147"/>
      <c r="L796" s="142"/>
      <c r="M796" s="148"/>
      <c r="T796" s="149"/>
      <c r="AT796" s="144" t="s">
        <v>177</v>
      </c>
      <c r="AU796" s="144" t="s">
        <v>84</v>
      </c>
      <c r="AV796" s="12" t="s">
        <v>84</v>
      </c>
      <c r="AW796" s="12" t="s">
        <v>33</v>
      </c>
      <c r="AX796" s="12" t="s">
        <v>34</v>
      </c>
      <c r="AY796" s="144" t="s">
        <v>166</v>
      </c>
    </row>
    <row r="797" spans="2:65" s="1" customFormat="1" ht="16.5" customHeight="1">
      <c r="B797" s="33"/>
      <c r="C797" s="170" t="s">
        <v>919</v>
      </c>
      <c r="D797" s="170" t="s">
        <v>287</v>
      </c>
      <c r="E797" s="171" t="s">
        <v>920</v>
      </c>
      <c r="F797" s="172" t="s">
        <v>921</v>
      </c>
      <c r="G797" s="173" t="s">
        <v>104</v>
      </c>
      <c r="H797" s="174">
        <v>2</v>
      </c>
      <c r="I797" s="175"/>
      <c r="J797" s="176">
        <f>ROUND(I797*H797,2)</f>
        <v>0</v>
      </c>
      <c r="K797" s="172" t="s">
        <v>172</v>
      </c>
      <c r="L797" s="177"/>
      <c r="M797" s="178" t="s">
        <v>19</v>
      </c>
      <c r="N797" s="179" t="s">
        <v>46</v>
      </c>
      <c r="P797" s="134">
        <f>O797*H797</f>
        <v>0</v>
      </c>
      <c r="Q797" s="134">
        <v>2.0400000000000001E-2</v>
      </c>
      <c r="R797" s="134">
        <f>Q797*H797</f>
        <v>4.0800000000000003E-2</v>
      </c>
      <c r="S797" s="134">
        <v>0</v>
      </c>
      <c r="T797" s="135">
        <f>S797*H797</f>
        <v>0</v>
      </c>
      <c r="AR797" s="136" t="s">
        <v>383</v>
      </c>
      <c r="AT797" s="136" t="s">
        <v>287</v>
      </c>
      <c r="AU797" s="136" t="s">
        <v>84</v>
      </c>
      <c r="AY797" s="18" t="s">
        <v>166</v>
      </c>
      <c r="BE797" s="137">
        <f>IF(N797="základní",J797,0)</f>
        <v>0</v>
      </c>
      <c r="BF797" s="137">
        <f>IF(N797="snížená",J797,0)</f>
        <v>0</v>
      </c>
      <c r="BG797" s="137">
        <f>IF(N797="zákl. přenesená",J797,0)</f>
        <v>0</v>
      </c>
      <c r="BH797" s="137">
        <f>IF(N797="sníž. přenesená",J797,0)</f>
        <v>0</v>
      </c>
      <c r="BI797" s="137">
        <f>IF(N797="nulová",J797,0)</f>
        <v>0</v>
      </c>
      <c r="BJ797" s="18" t="s">
        <v>34</v>
      </c>
      <c r="BK797" s="137">
        <f>ROUND(I797*H797,2)</f>
        <v>0</v>
      </c>
      <c r="BL797" s="18" t="s">
        <v>276</v>
      </c>
      <c r="BM797" s="136" t="s">
        <v>922</v>
      </c>
    </row>
    <row r="798" spans="2:65" s="1" customFormat="1" ht="24.15" customHeight="1">
      <c r="B798" s="33"/>
      <c r="C798" s="125" t="s">
        <v>923</v>
      </c>
      <c r="D798" s="125" t="s">
        <v>168</v>
      </c>
      <c r="E798" s="126" t="s">
        <v>924</v>
      </c>
      <c r="F798" s="127" t="s">
        <v>925</v>
      </c>
      <c r="G798" s="128" t="s">
        <v>530</v>
      </c>
      <c r="H798" s="180"/>
      <c r="I798" s="130"/>
      <c r="J798" s="131">
        <f>ROUND(I798*H798,2)</f>
        <v>0</v>
      </c>
      <c r="K798" s="127" t="s">
        <v>172</v>
      </c>
      <c r="L798" s="33"/>
      <c r="M798" s="132" t="s">
        <v>19</v>
      </c>
      <c r="N798" s="133" t="s">
        <v>46</v>
      </c>
      <c r="P798" s="134">
        <f>O798*H798</f>
        <v>0</v>
      </c>
      <c r="Q798" s="134">
        <v>0</v>
      </c>
      <c r="R798" s="134">
        <f>Q798*H798</f>
        <v>0</v>
      </c>
      <c r="S798" s="134">
        <v>0</v>
      </c>
      <c r="T798" s="135">
        <f>S798*H798</f>
        <v>0</v>
      </c>
      <c r="AR798" s="136" t="s">
        <v>276</v>
      </c>
      <c r="AT798" s="136" t="s">
        <v>168</v>
      </c>
      <c r="AU798" s="136" t="s">
        <v>84</v>
      </c>
      <c r="AY798" s="18" t="s">
        <v>166</v>
      </c>
      <c r="BE798" s="137">
        <f>IF(N798="základní",J798,0)</f>
        <v>0</v>
      </c>
      <c r="BF798" s="137">
        <f>IF(N798="snížená",J798,0)</f>
        <v>0</v>
      </c>
      <c r="BG798" s="137">
        <f>IF(N798="zákl. přenesená",J798,0)</f>
        <v>0</v>
      </c>
      <c r="BH798" s="137">
        <f>IF(N798="sníž. přenesená",J798,0)</f>
        <v>0</v>
      </c>
      <c r="BI798" s="137">
        <f>IF(N798="nulová",J798,0)</f>
        <v>0</v>
      </c>
      <c r="BJ798" s="18" t="s">
        <v>34</v>
      </c>
      <c r="BK798" s="137">
        <f>ROUND(I798*H798,2)</f>
        <v>0</v>
      </c>
      <c r="BL798" s="18" t="s">
        <v>276</v>
      </c>
      <c r="BM798" s="136" t="s">
        <v>926</v>
      </c>
    </row>
    <row r="799" spans="2:65" s="1" customFormat="1">
      <c r="B799" s="33"/>
      <c r="D799" s="138" t="s">
        <v>175</v>
      </c>
      <c r="F799" s="139" t="s">
        <v>927</v>
      </c>
      <c r="I799" s="140"/>
      <c r="L799" s="33"/>
      <c r="M799" s="141"/>
      <c r="T799" s="54"/>
      <c r="AT799" s="18" t="s">
        <v>175</v>
      </c>
      <c r="AU799" s="18" t="s">
        <v>84</v>
      </c>
    </row>
    <row r="800" spans="2:65" s="11" customFormat="1" ht="22.95" customHeight="1">
      <c r="B800" s="113"/>
      <c r="D800" s="114" t="s">
        <v>74</v>
      </c>
      <c r="E800" s="123" t="s">
        <v>928</v>
      </c>
      <c r="F800" s="123" t="s">
        <v>929</v>
      </c>
      <c r="I800" s="116"/>
      <c r="J800" s="124">
        <f>BK800</f>
        <v>0</v>
      </c>
      <c r="L800" s="113"/>
      <c r="M800" s="118"/>
      <c r="P800" s="119">
        <f>SUM(P801:P818)</f>
        <v>0</v>
      </c>
      <c r="R800" s="119">
        <f>SUM(R801:R818)</f>
        <v>4.7999999999999996E-3</v>
      </c>
      <c r="T800" s="120">
        <f>SUM(T801:T818)</f>
        <v>0</v>
      </c>
      <c r="AR800" s="114" t="s">
        <v>84</v>
      </c>
      <c r="AT800" s="121" t="s">
        <v>74</v>
      </c>
      <c r="AU800" s="121" t="s">
        <v>34</v>
      </c>
      <c r="AY800" s="114" t="s">
        <v>166</v>
      </c>
      <c r="BK800" s="122">
        <f>SUM(BK801:BK818)</f>
        <v>0</v>
      </c>
    </row>
    <row r="801" spans="2:65" s="1" customFormat="1" ht="16.5" customHeight="1">
      <c r="B801" s="33"/>
      <c r="C801" s="125" t="s">
        <v>930</v>
      </c>
      <c r="D801" s="125" t="s">
        <v>168</v>
      </c>
      <c r="E801" s="126" t="s">
        <v>931</v>
      </c>
      <c r="F801" s="127" t="s">
        <v>932</v>
      </c>
      <c r="G801" s="128" t="s">
        <v>104</v>
      </c>
      <c r="H801" s="129">
        <v>8</v>
      </c>
      <c r="I801" s="130"/>
      <c r="J801" s="131">
        <f>ROUND(I801*H801,2)</f>
        <v>0</v>
      </c>
      <c r="K801" s="127" t="s">
        <v>172</v>
      </c>
      <c r="L801" s="33"/>
      <c r="M801" s="132" t="s">
        <v>19</v>
      </c>
      <c r="N801" s="133" t="s">
        <v>46</v>
      </c>
      <c r="P801" s="134">
        <f>O801*H801</f>
        <v>0</v>
      </c>
      <c r="Q801" s="134">
        <v>0</v>
      </c>
      <c r="R801" s="134">
        <f>Q801*H801</f>
        <v>0</v>
      </c>
      <c r="S801" s="134">
        <v>0</v>
      </c>
      <c r="T801" s="135">
        <f>S801*H801</f>
        <v>0</v>
      </c>
      <c r="AR801" s="136" t="s">
        <v>276</v>
      </c>
      <c r="AT801" s="136" t="s">
        <v>168</v>
      </c>
      <c r="AU801" s="136" t="s">
        <v>84</v>
      </c>
      <c r="AY801" s="18" t="s">
        <v>166</v>
      </c>
      <c r="BE801" s="137">
        <f>IF(N801="základní",J801,0)</f>
        <v>0</v>
      </c>
      <c r="BF801" s="137">
        <f>IF(N801="snížená",J801,0)</f>
        <v>0</v>
      </c>
      <c r="BG801" s="137">
        <f>IF(N801="zákl. přenesená",J801,0)</f>
        <v>0</v>
      </c>
      <c r="BH801" s="137">
        <f>IF(N801="sníž. přenesená",J801,0)</f>
        <v>0</v>
      </c>
      <c r="BI801" s="137">
        <f>IF(N801="nulová",J801,0)</f>
        <v>0</v>
      </c>
      <c r="BJ801" s="18" t="s">
        <v>34</v>
      </c>
      <c r="BK801" s="137">
        <f>ROUND(I801*H801,2)</f>
        <v>0</v>
      </c>
      <c r="BL801" s="18" t="s">
        <v>276</v>
      </c>
      <c r="BM801" s="136" t="s">
        <v>933</v>
      </c>
    </row>
    <row r="802" spans="2:65" s="1" customFormat="1">
      <c r="B802" s="33"/>
      <c r="D802" s="138" t="s">
        <v>175</v>
      </c>
      <c r="F802" s="139" t="s">
        <v>934</v>
      </c>
      <c r="I802" s="140"/>
      <c r="L802" s="33"/>
      <c r="M802" s="141"/>
      <c r="T802" s="54"/>
      <c r="AT802" s="18" t="s">
        <v>175</v>
      </c>
      <c r="AU802" s="18" t="s">
        <v>84</v>
      </c>
    </row>
    <row r="803" spans="2:65" s="15" customFormat="1">
      <c r="B803" s="164"/>
      <c r="D803" s="143" t="s">
        <v>177</v>
      </c>
      <c r="E803" s="165" t="s">
        <v>19</v>
      </c>
      <c r="F803" s="166" t="s">
        <v>935</v>
      </c>
      <c r="H803" s="165" t="s">
        <v>19</v>
      </c>
      <c r="I803" s="167"/>
      <c r="L803" s="164"/>
      <c r="M803" s="168"/>
      <c r="T803" s="169"/>
      <c r="AT803" s="165" t="s">
        <v>177</v>
      </c>
      <c r="AU803" s="165" t="s">
        <v>84</v>
      </c>
      <c r="AV803" s="15" t="s">
        <v>34</v>
      </c>
      <c r="AW803" s="15" t="s">
        <v>33</v>
      </c>
      <c r="AX803" s="15" t="s">
        <v>75</v>
      </c>
      <c r="AY803" s="165" t="s">
        <v>166</v>
      </c>
    </row>
    <row r="804" spans="2:65" s="12" customFormat="1">
      <c r="B804" s="142"/>
      <c r="D804" s="143" t="s">
        <v>177</v>
      </c>
      <c r="E804" s="144" t="s">
        <v>19</v>
      </c>
      <c r="F804" s="145" t="s">
        <v>936</v>
      </c>
      <c r="H804" s="146">
        <v>1</v>
      </c>
      <c r="I804" s="147"/>
      <c r="L804" s="142"/>
      <c r="M804" s="148"/>
      <c r="T804" s="149"/>
      <c r="AT804" s="144" t="s">
        <v>177</v>
      </c>
      <c r="AU804" s="144" t="s">
        <v>84</v>
      </c>
      <c r="AV804" s="12" t="s">
        <v>84</v>
      </c>
      <c r="AW804" s="12" t="s">
        <v>33</v>
      </c>
      <c r="AX804" s="12" t="s">
        <v>75</v>
      </c>
      <c r="AY804" s="144" t="s">
        <v>166</v>
      </c>
    </row>
    <row r="805" spans="2:65" s="12" customFormat="1">
      <c r="B805" s="142"/>
      <c r="D805" s="143" t="s">
        <v>177</v>
      </c>
      <c r="E805" s="144" t="s">
        <v>19</v>
      </c>
      <c r="F805" s="145" t="s">
        <v>937</v>
      </c>
      <c r="H805" s="146">
        <v>3</v>
      </c>
      <c r="I805" s="147"/>
      <c r="L805" s="142"/>
      <c r="M805" s="148"/>
      <c r="T805" s="149"/>
      <c r="AT805" s="144" t="s">
        <v>177</v>
      </c>
      <c r="AU805" s="144" t="s">
        <v>84</v>
      </c>
      <c r="AV805" s="12" t="s">
        <v>84</v>
      </c>
      <c r="AW805" s="12" t="s">
        <v>33</v>
      </c>
      <c r="AX805" s="12" t="s">
        <v>75</v>
      </c>
      <c r="AY805" s="144" t="s">
        <v>166</v>
      </c>
    </row>
    <row r="806" spans="2:65" s="12" customFormat="1">
      <c r="B806" s="142"/>
      <c r="D806" s="143" t="s">
        <v>177</v>
      </c>
      <c r="E806" s="144" t="s">
        <v>19</v>
      </c>
      <c r="F806" s="145" t="s">
        <v>938</v>
      </c>
      <c r="H806" s="146">
        <v>2</v>
      </c>
      <c r="I806" s="147"/>
      <c r="L806" s="142"/>
      <c r="M806" s="148"/>
      <c r="T806" s="149"/>
      <c r="AT806" s="144" t="s">
        <v>177</v>
      </c>
      <c r="AU806" s="144" t="s">
        <v>84</v>
      </c>
      <c r="AV806" s="12" t="s">
        <v>84</v>
      </c>
      <c r="AW806" s="12" t="s">
        <v>33</v>
      </c>
      <c r="AX806" s="12" t="s">
        <v>75</v>
      </c>
      <c r="AY806" s="144" t="s">
        <v>166</v>
      </c>
    </row>
    <row r="807" spans="2:65" s="12" customFormat="1">
      <c r="B807" s="142"/>
      <c r="D807" s="143" t="s">
        <v>177</v>
      </c>
      <c r="E807" s="144" t="s">
        <v>19</v>
      </c>
      <c r="F807" s="145" t="s">
        <v>939</v>
      </c>
      <c r="H807" s="146">
        <v>1</v>
      </c>
      <c r="I807" s="147"/>
      <c r="L807" s="142"/>
      <c r="M807" s="148"/>
      <c r="T807" s="149"/>
      <c r="AT807" s="144" t="s">
        <v>177</v>
      </c>
      <c r="AU807" s="144" t="s">
        <v>84</v>
      </c>
      <c r="AV807" s="12" t="s">
        <v>84</v>
      </c>
      <c r="AW807" s="12" t="s">
        <v>33</v>
      </c>
      <c r="AX807" s="12" t="s">
        <v>75</v>
      </c>
      <c r="AY807" s="144" t="s">
        <v>166</v>
      </c>
    </row>
    <row r="808" spans="2:65" s="12" customFormat="1">
      <c r="B808" s="142"/>
      <c r="D808" s="143" t="s">
        <v>177</v>
      </c>
      <c r="E808" s="144" t="s">
        <v>19</v>
      </c>
      <c r="F808" s="145" t="s">
        <v>940</v>
      </c>
      <c r="H808" s="146">
        <v>1</v>
      </c>
      <c r="I808" s="147"/>
      <c r="L808" s="142"/>
      <c r="M808" s="148"/>
      <c r="T808" s="149"/>
      <c r="AT808" s="144" t="s">
        <v>177</v>
      </c>
      <c r="AU808" s="144" t="s">
        <v>84</v>
      </c>
      <c r="AV808" s="12" t="s">
        <v>84</v>
      </c>
      <c r="AW808" s="12" t="s">
        <v>33</v>
      </c>
      <c r="AX808" s="12" t="s">
        <v>75</v>
      </c>
      <c r="AY808" s="144" t="s">
        <v>166</v>
      </c>
    </row>
    <row r="809" spans="2:65" s="13" customFormat="1">
      <c r="B809" s="150"/>
      <c r="D809" s="143" t="s">
        <v>177</v>
      </c>
      <c r="E809" s="151" t="s">
        <v>19</v>
      </c>
      <c r="F809" s="152" t="s">
        <v>179</v>
      </c>
      <c r="H809" s="153">
        <v>8</v>
      </c>
      <c r="I809" s="154"/>
      <c r="L809" s="150"/>
      <c r="M809" s="155"/>
      <c r="T809" s="156"/>
      <c r="AT809" s="151" t="s">
        <v>177</v>
      </c>
      <c r="AU809" s="151" t="s">
        <v>84</v>
      </c>
      <c r="AV809" s="13" t="s">
        <v>89</v>
      </c>
      <c r="AW809" s="13" t="s">
        <v>33</v>
      </c>
      <c r="AX809" s="13" t="s">
        <v>75</v>
      </c>
      <c r="AY809" s="151" t="s">
        <v>166</v>
      </c>
    </row>
    <row r="810" spans="2:65" s="14" customFormat="1">
      <c r="B810" s="157"/>
      <c r="D810" s="143" t="s">
        <v>177</v>
      </c>
      <c r="E810" s="158" t="s">
        <v>19</v>
      </c>
      <c r="F810" s="159" t="s">
        <v>180</v>
      </c>
      <c r="H810" s="160">
        <v>8</v>
      </c>
      <c r="I810" s="161"/>
      <c r="L810" s="157"/>
      <c r="M810" s="162"/>
      <c r="T810" s="163"/>
      <c r="AT810" s="158" t="s">
        <v>177</v>
      </c>
      <c r="AU810" s="158" t="s">
        <v>84</v>
      </c>
      <c r="AV810" s="14" t="s">
        <v>173</v>
      </c>
      <c r="AW810" s="14" t="s">
        <v>33</v>
      </c>
      <c r="AX810" s="14" t="s">
        <v>34</v>
      </c>
      <c r="AY810" s="158" t="s">
        <v>166</v>
      </c>
    </row>
    <row r="811" spans="2:65" s="1" customFormat="1" ht="16.5" customHeight="1">
      <c r="B811" s="33"/>
      <c r="C811" s="170" t="s">
        <v>941</v>
      </c>
      <c r="D811" s="170" t="s">
        <v>287</v>
      </c>
      <c r="E811" s="171" t="s">
        <v>942</v>
      </c>
      <c r="F811" s="172" t="s">
        <v>943</v>
      </c>
      <c r="G811" s="173" t="s">
        <v>104</v>
      </c>
      <c r="H811" s="174">
        <v>8</v>
      </c>
      <c r="I811" s="175"/>
      <c r="J811" s="176">
        <f>ROUND(I811*H811,2)</f>
        <v>0</v>
      </c>
      <c r="K811" s="172" t="s">
        <v>172</v>
      </c>
      <c r="L811" s="177"/>
      <c r="M811" s="178" t="s">
        <v>19</v>
      </c>
      <c r="N811" s="179" t="s">
        <v>46</v>
      </c>
      <c r="P811" s="134">
        <f>O811*H811</f>
        <v>0</v>
      </c>
      <c r="Q811" s="134">
        <v>5.9999999999999995E-4</v>
      </c>
      <c r="R811" s="134">
        <f>Q811*H811</f>
        <v>4.7999999999999996E-3</v>
      </c>
      <c r="S811" s="134">
        <v>0</v>
      </c>
      <c r="T811" s="135">
        <f>S811*H811</f>
        <v>0</v>
      </c>
      <c r="AR811" s="136" t="s">
        <v>383</v>
      </c>
      <c r="AT811" s="136" t="s">
        <v>287</v>
      </c>
      <c r="AU811" s="136" t="s">
        <v>84</v>
      </c>
      <c r="AY811" s="18" t="s">
        <v>166</v>
      </c>
      <c r="BE811" s="137">
        <f>IF(N811="základní",J811,0)</f>
        <v>0</v>
      </c>
      <c r="BF811" s="137">
        <f>IF(N811="snížená",J811,0)</f>
        <v>0</v>
      </c>
      <c r="BG811" s="137">
        <f>IF(N811="zákl. přenesená",J811,0)</f>
        <v>0</v>
      </c>
      <c r="BH811" s="137">
        <f>IF(N811="sníž. přenesená",J811,0)</f>
        <v>0</v>
      </c>
      <c r="BI811" s="137">
        <f>IF(N811="nulová",J811,0)</f>
        <v>0</v>
      </c>
      <c r="BJ811" s="18" t="s">
        <v>34</v>
      </c>
      <c r="BK811" s="137">
        <f>ROUND(I811*H811,2)</f>
        <v>0</v>
      </c>
      <c r="BL811" s="18" t="s">
        <v>276</v>
      </c>
      <c r="BM811" s="136" t="s">
        <v>944</v>
      </c>
    </row>
    <row r="812" spans="2:65" s="1" customFormat="1" ht="16.5" customHeight="1">
      <c r="B812" s="33"/>
      <c r="C812" s="125" t="s">
        <v>945</v>
      </c>
      <c r="D812" s="125" t="s">
        <v>168</v>
      </c>
      <c r="E812" s="126" t="s">
        <v>946</v>
      </c>
      <c r="F812" s="127" t="s">
        <v>947</v>
      </c>
      <c r="G812" s="128" t="s">
        <v>406</v>
      </c>
      <c r="H812" s="129">
        <v>1</v>
      </c>
      <c r="I812" s="130"/>
      <c r="J812" s="131">
        <f>ROUND(I812*H812,2)</f>
        <v>0</v>
      </c>
      <c r="K812" s="127" t="s">
        <v>19</v>
      </c>
      <c r="L812" s="33"/>
      <c r="M812" s="132" t="s">
        <v>19</v>
      </c>
      <c r="N812" s="133" t="s">
        <v>46</v>
      </c>
      <c r="P812" s="134">
        <f>O812*H812</f>
        <v>0</v>
      </c>
      <c r="Q812" s="134">
        <v>0</v>
      </c>
      <c r="R812" s="134">
        <f>Q812*H812</f>
        <v>0</v>
      </c>
      <c r="S812" s="134">
        <v>0</v>
      </c>
      <c r="T812" s="135">
        <f>S812*H812</f>
        <v>0</v>
      </c>
      <c r="AR812" s="136" t="s">
        <v>276</v>
      </c>
      <c r="AT812" s="136" t="s">
        <v>168</v>
      </c>
      <c r="AU812" s="136" t="s">
        <v>84</v>
      </c>
      <c r="AY812" s="18" t="s">
        <v>166</v>
      </c>
      <c r="BE812" s="137">
        <f>IF(N812="základní",J812,0)</f>
        <v>0</v>
      </c>
      <c r="BF812" s="137">
        <f>IF(N812="snížená",J812,0)</f>
        <v>0</v>
      </c>
      <c r="BG812" s="137">
        <f>IF(N812="zákl. přenesená",J812,0)</f>
        <v>0</v>
      </c>
      <c r="BH812" s="137">
        <f>IF(N812="sníž. přenesená",J812,0)</f>
        <v>0</v>
      </c>
      <c r="BI812" s="137">
        <f>IF(N812="nulová",J812,0)</f>
        <v>0</v>
      </c>
      <c r="BJ812" s="18" t="s">
        <v>34</v>
      </c>
      <c r="BK812" s="137">
        <f>ROUND(I812*H812,2)</f>
        <v>0</v>
      </c>
      <c r="BL812" s="18" t="s">
        <v>276</v>
      </c>
      <c r="BM812" s="136" t="s">
        <v>948</v>
      </c>
    </row>
    <row r="813" spans="2:65" s="15" customFormat="1">
      <c r="B813" s="164"/>
      <c r="D813" s="143" t="s">
        <v>177</v>
      </c>
      <c r="E813" s="165" t="s">
        <v>19</v>
      </c>
      <c r="F813" s="166" t="s">
        <v>949</v>
      </c>
      <c r="H813" s="165" t="s">
        <v>19</v>
      </c>
      <c r="I813" s="167"/>
      <c r="L813" s="164"/>
      <c r="M813" s="168"/>
      <c r="T813" s="169"/>
      <c r="AT813" s="165" t="s">
        <v>177</v>
      </c>
      <c r="AU813" s="165" t="s">
        <v>84</v>
      </c>
      <c r="AV813" s="15" t="s">
        <v>34</v>
      </c>
      <c r="AW813" s="15" t="s">
        <v>33</v>
      </c>
      <c r="AX813" s="15" t="s">
        <v>75</v>
      </c>
      <c r="AY813" s="165" t="s">
        <v>166</v>
      </c>
    </row>
    <row r="814" spans="2:65" s="12" customFormat="1">
      <c r="B814" s="142"/>
      <c r="D814" s="143" t="s">
        <v>177</v>
      </c>
      <c r="E814" s="144" t="s">
        <v>19</v>
      </c>
      <c r="F814" s="145" t="s">
        <v>950</v>
      </c>
      <c r="H814" s="146">
        <v>1</v>
      </c>
      <c r="I814" s="147"/>
      <c r="L814" s="142"/>
      <c r="M814" s="148"/>
      <c r="T814" s="149"/>
      <c r="AT814" s="144" t="s">
        <v>177</v>
      </c>
      <c r="AU814" s="144" t="s">
        <v>84</v>
      </c>
      <c r="AV814" s="12" t="s">
        <v>84</v>
      </c>
      <c r="AW814" s="12" t="s">
        <v>33</v>
      </c>
      <c r="AX814" s="12" t="s">
        <v>75</v>
      </c>
      <c r="AY814" s="144" t="s">
        <v>166</v>
      </c>
    </row>
    <row r="815" spans="2:65" s="13" customFormat="1">
      <c r="B815" s="150"/>
      <c r="D815" s="143" t="s">
        <v>177</v>
      </c>
      <c r="E815" s="151" t="s">
        <v>19</v>
      </c>
      <c r="F815" s="152" t="s">
        <v>179</v>
      </c>
      <c r="H815" s="153">
        <v>1</v>
      </c>
      <c r="I815" s="154"/>
      <c r="L815" s="150"/>
      <c r="M815" s="155"/>
      <c r="T815" s="156"/>
      <c r="AT815" s="151" t="s">
        <v>177</v>
      </c>
      <c r="AU815" s="151" t="s">
        <v>84</v>
      </c>
      <c r="AV815" s="13" t="s">
        <v>89</v>
      </c>
      <c r="AW815" s="13" t="s">
        <v>33</v>
      </c>
      <c r="AX815" s="13" t="s">
        <v>75</v>
      </c>
      <c r="AY815" s="151" t="s">
        <v>166</v>
      </c>
    </row>
    <row r="816" spans="2:65" s="14" customFormat="1">
      <c r="B816" s="157"/>
      <c r="D816" s="143" t="s">
        <v>177</v>
      </c>
      <c r="E816" s="158" t="s">
        <v>19</v>
      </c>
      <c r="F816" s="159" t="s">
        <v>180</v>
      </c>
      <c r="H816" s="160">
        <v>1</v>
      </c>
      <c r="I816" s="161"/>
      <c r="L816" s="157"/>
      <c r="M816" s="162"/>
      <c r="T816" s="163"/>
      <c r="AT816" s="158" t="s">
        <v>177</v>
      </c>
      <c r="AU816" s="158" t="s">
        <v>84</v>
      </c>
      <c r="AV816" s="14" t="s">
        <v>173</v>
      </c>
      <c r="AW816" s="14" t="s">
        <v>33</v>
      </c>
      <c r="AX816" s="14" t="s">
        <v>34</v>
      </c>
      <c r="AY816" s="158" t="s">
        <v>166</v>
      </c>
    </row>
    <row r="817" spans="2:65" s="1" customFormat="1" ht="24.15" customHeight="1">
      <c r="B817" s="33"/>
      <c r="C817" s="125" t="s">
        <v>951</v>
      </c>
      <c r="D817" s="125" t="s">
        <v>168</v>
      </c>
      <c r="E817" s="126" t="s">
        <v>952</v>
      </c>
      <c r="F817" s="127" t="s">
        <v>953</v>
      </c>
      <c r="G817" s="128" t="s">
        <v>530</v>
      </c>
      <c r="H817" s="180"/>
      <c r="I817" s="130"/>
      <c r="J817" s="131">
        <f>ROUND(I817*H817,2)</f>
        <v>0</v>
      </c>
      <c r="K817" s="127" t="s">
        <v>172</v>
      </c>
      <c r="L817" s="33"/>
      <c r="M817" s="132" t="s">
        <v>19</v>
      </c>
      <c r="N817" s="133" t="s">
        <v>46</v>
      </c>
      <c r="P817" s="134">
        <f>O817*H817</f>
        <v>0</v>
      </c>
      <c r="Q817" s="134">
        <v>0</v>
      </c>
      <c r="R817" s="134">
        <f>Q817*H817</f>
        <v>0</v>
      </c>
      <c r="S817" s="134">
        <v>0</v>
      </c>
      <c r="T817" s="135">
        <f>S817*H817</f>
        <v>0</v>
      </c>
      <c r="AR817" s="136" t="s">
        <v>276</v>
      </c>
      <c r="AT817" s="136" t="s">
        <v>168</v>
      </c>
      <c r="AU817" s="136" t="s">
        <v>84</v>
      </c>
      <c r="AY817" s="18" t="s">
        <v>166</v>
      </c>
      <c r="BE817" s="137">
        <f>IF(N817="základní",J817,0)</f>
        <v>0</v>
      </c>
      <c r="BF817" s="137">
        <f>IF(N817="snížená",J817,0)</f>
        <v>0</v>
      </c>
      <c r="BG817" s="137">
        <f>IF(N817="zákl. přenesená",J817,0)</f>
        <v>0</v>
      </c>
      <c r="BH817" s="137">
        <f>IF(N817="sníž. přenesená",J817,0)</f>
        <v>0</v>
      </c>
      <c r="BI817" s="137">
        <f>IF(N817="nulová",J817,0)</f>
        <v>0</v>
      </c>
      <c r="BJ817" s="18" t="s">
        <v>34</v>
      </c>
      <c r="BK817" s="137">
        <f>ROUND(I817*H817,2)</f>
        <v>0</v>
      </c>
      <c r="BL817" s="18" t="s">
        <v>276</v>
      </c>
      <c r="BM817" s="136" t="s">
        <v>954</v>
      </c>
    </row>
    <row r="818" spans="2:65" s="1" customFormat="1">
      <c r="B818" s="33"/>
      <c r="D818" s="138" t="s">
        <v>175</v>
      </c>
      <c r="F818" s="139" t="s">
        <v>955</v>
      </c>
      <c r="I818" s="140"/>
      <c r="L818" s="33"/>
      <c r="M818" s="141"/>
      <c r="T818" s="54"/>
      <c r="AT818" s="18" t="s">
        <v>175</v>
      </c>
      <c r="AU818" s="18" t="s">
        <v>84</v>
      </c>
    </row>
    <row r="819" spans="2:65" s="11" customFormat="1" ht="22.95" customHeight="1">
      <c r="B819" s="113"/>
      <c r="D819" s="114" t="s">
        <v>74</v>
      </c>
      <c r="E819" s="123" t="s">
        <v>956</v>
      </c>
      <c r="F819" s="123" t="s">
        <v>957</v>
      </c>
      <c r="I819" s="116"/>
      <c r="J819" s="124">
        <f>BK819</f>
        <v>0</v>
      </c>
      <c r="L819" s="113"/>
      <c r="M819" s="118"/>
      <c r="P819" s="119">
        <f>SUM(P820:P852)</f>
        <v>0</v>
      </c>
      <c r="R819" s="119">
        <f>SUM(R820:R852)</f>
        <v>0.48323769999999999</v>
      </c>
      <c r="T819" s="120">
        <f>SUM(T820:T852)</f>
        <v>0</v>
      </c>
      <c r="AR819" s="114" t="s">
        <v>84</v>
      </c>
      <c r="AT819" s="121" t="s">
        <v>74</v>
      </c>
      <c r="AU819" s="121" t="s">
        <v>34</v>
      </c>
      <c r="AY819" s="114" t="s">
        <v>166</v>
      </c>
      <c r="BK819" s="122">
        <f>SUM(BK820:BK852)</f>
        <v>0</v>
      </c>
    </row>
    <row r="820" spans="2:65" s="1" customFormat="1" ht="21.75" customHeight="1">
      <c r="B820" s="33"/>
      <c r="C820" s="125" t="s">
        <v>958</v>
      </c>
      <c r="D820" s="125" t="s">
        <v>168</v>
      </c>
      <c r="E820" s="126" t="s">
        <v>959</v>
      </c>
      <c r="F820" s="127" t="s">
        <v>1586</v>
      </c>
      <c r="G820" s="128" t="s">
        <v>87</v>
      </c>
      <c r="H820" s="129">
        <v>0</v>
      </c>
      <c r="I820" s="130">
        <v>0</v>
      </c>
      <c r="J820" s="131">
        <f>ROUND(I820*H820,2)</f>
        <v>0</v>
      </c>
      <c r="K820" s="127" t="s">
        <v>172</v>
      </c>
      <c r="L820" s="33"/>
      <c r="M820" s="132" t="s">
        <v>19</v>
      </c>
      <c r="N820" s="133" t="s">
        <v>46</v>
      </c>
      <c r="P820" s="134">
        <f>O820*H820</f>
        <v>0</v>
      </c>
      <c r="Q820" s="134">
        <v>3.6400000000000002E-2</v>
      </c>
      <c r="R820" s="134">
        <f>Q820*H820</f>
        <v>0</v>
      </c>
      <c r="S820" s="134">
        <v>0</v>
      </c>
      <c r="T820" s="135">
        <f>S820*H820</f>
        <v>0</v>
      </c>
      <c r="AR820" s="136" t="s">
        <v>276</v>
      </c>
      <c r="AT820" s="136" t="s">
        <v>168</v>
      </c>
      <c r="AU820" s="136" t="s">
        <v>84</v>
      </c>
      <c r="AY820" s="18" t="s">
        <v>166</v>
      </c>
      <c r="BE820" s="137">
        <f>IF(N820="základní",J820,0)</f>
        <v>0</v>
      </c>
      <c r="BF820" s="137">
        <f>IF(N820="snížená",J820,0)</f>
        <v>0</v>
      </c>
      <c r="BG820" s="137">
        <f>IF(N820="zákl. přenesená",J820,0)</f>
        <v>0</v>
      </c>
      <c r="BH820" s="137">
        <f>IF(N820="sníž. přenesená",J820,0)</f>
        <v>0</v>
      </c>
      <c r="BI820" s="137">
        <f>IF(N820="nulová",J820,0)</f>
        <v>0</v>
      </c>
      <c r="BJ820" s="18" t="s">
        <v>34</v>
      </c>
      <c r="BK820" s="137">
        <f>ROUND(I820*H820,2)</f>
        <v>0</v>
      </c>
      <c r="BL820" s="18" t="s">
        <v>276</v>
      </c>
      <c r="BM820" s="136" t="s">
        <v>960</v>
      </c>
    </row>
    <row r="821" spans="2:65" s="1" customFormat="1">
      <c r="B821" s="33"/>
      <c r="D821" s="138" t="s">
        <v>175</v>
      </c>
      <c r="F821" s="139" t="s">
        <v>961</v>
      </c>
      <c r="I821" s="140"/>
      <c r="L821" s="33"/>
      <c r="M821" s="141"/>
      <c r="T821" s="54"/>
      <c r="AT821" s="18" t="s">
        <v>175</v>
      </c>
      <c r="AU821" s="18" t="s">
        <v>84</v>
      </c>
    </row>
    <row r="822" spans="2:65" s="12" customFormat="1">
      <c r="B822" s="142"/>
      <c r="D822" s="143" t="s">
        <v>177</v>
      </c>
      <c r="E822" s="144" t="s">
        <v>19</v>
      </c>
      <c r="F822" s="145" t="s">
        <v>962</v>
      </c>
      <c r="H822" s="146">
        <v>0</v>
      </c>
      <c r="I822" s="147"/>
      <c r="L822" s="142"/>
      <c r="M822" s="148"/>
      <c r="T822" s="149"/>
      <c r="AT822" s="144" t="s">
        <v>177</v>
      </c>
      <c r="AU822" s="144" t="s">
        <v>84</v>
      </c>
      <c r="AV822" s="12" t="s">
        <v>84</v>
      </c>
      <c r="AW822" s="12" t="s">
        <v>33</v>
      </c>
      <c r="AX822" s="12" t="s">
        <v>75</v>
      </c>
      <c r="AY822" s="144" t="s">
        <v>166</v>
      </c>
    </row>
    <row r="823" spans="2:65" s="12" customFormat="1">
      <c r="B823" s="142"/>
      <c r="D823" s="143" t="s">
        <v>177</v>
      </c>
      <c r="E823" s="144" t="s">
        <v>19</v>
      </c>
      <c r="F823" s="145" t="s">
        <v>963</v>
      </c>
      <c r="H823" s="146">
        <v>0</v>
      </c>
      <c r="I823" s="147"/>
      <c r="L823" s="142"/>
      <c r="M823" s="148"/>
      <c r="T823" s="149"/>
      <c r="AT823" s="144" t="s">
        <v>177</v>
      </c>
      <c r="AU823" s="144" t="s">
        <v>84</v>
      </c>
      <c r="AV823" s="12" t="s">
        <v>84</v>
      </c>
      <c r="AW823" s="12" t="s">
        <v>33</v>
      </c>
      <c r="AX823" s="12" t="s">
        <v>75</v>
      </c>
      <c r="AY823" s="144" t="s">
        <v>166</v>
      </c>
    </row>
    <row r="824" spans="2:65" s="13" customFormat="1">
      <c r="B824" s="150"/>
      <c r="D824" s="143" t="s">
        <v>177</v>
      </c>
      <c r="E824" s="151" t="s">
        <v>19</v>
      </c>
      <c r="F824" s="152" t="s">
        <v>179</v>
      </c>
      <c r="H824" s="153">
        <v>0</v>
      </c>
      <c r="I824" s="154"/>
      <c r="L824" s="150"/>
      <c r="M824" s="155"/>
      <c r="T824" s="156"/>
      <c r="AT824" s="151" t="s">
        <v>177</v>
      </c>
      <c r="AU824" s="151" t="s">
        <v>84</v>
      </c>
      <c r="AV824" s="13" t="s">
        <v>89</v>
      </c>
      <c r="AW824" s="13" t="s">
        <v>33</v>
      </c>
      <c r="AX824" s="13" t="s">
        <v>75</v>
      </c>
      <c r="AY824" s="151" t="s">
        <v>166</v>
      </c>
    </row>
    <row r="825" spans="2:65" s="14" customFormat="1">
      <c r="B825" s="157"/>
      <c r="D825" s="143" t="s">
        <v>177</v>
      </c>
      <c r="E825" s="158" t="s">
        <v>19</v>
      </c>
      <c r="F825" s="159" t="s">
        <v>180</v>
      </c>
      <c r="H825" s="160">
        <v>0</v>
      </c>
      <c r="I825" s="161"/>
      <c r="L825" s="157"/>
      <c r="M825" s="162"/>
      <c r="T825" s="163"/>
      <c r="AT825" s="158" t="s">
        <v>177</v>
      </c>
      <c r="AU825" s="158" t="s">
        <v>84</v>
      </c>
      <c r="AV825" s="14" t="s">
        <v>173</v>
      </c>
      <c r="AW825" s="14" t="s">
        <v>33</v>
      </c>
      <c r="AX825" s="14" t="s">
        <v>34</v>
      </c>
      <c r="AY825" s="158" t="s">
        <v>166</v>
      </c>
    </row>
    <row r="826" spans="2:65" s="1" customFormat="1" ht="33" customHeight="1">
      <c r="B826" s="33"/>
      <c r="C826" s="125" t="s">
        <v>964</v>
      </c>
      <c r="D826" s="125" t="s">
        <v>168</v>
      </c>
      <c r="E826" s="126" t="s">
        <v>965</v>
      </c>
      <c r="F826" s="127" t="s">
        <v>1587</v>
      </c>
      <c r="G826" s="128" t="s">
        <v>104</v>
      </c>
      <c r="H826" s="129">
        <v>0</v>
      </c>
      <c r="I826" s="130">
        <v>0</v>
      </c>
      <c r="J826" s="131">
        <f>ROUND(I826*H826,2)</f>
        <v>0</v>
      </c>
      <c r="K826" s="127" t="s">
        <v>172</v>
      </c>
      <c r="L826" s="33"/>
      <c r="M826" s="132" t="s">
        <v>19</v>
      </c>
      <c r="N826" s="133" t="s">
        <v>46</v>
      </c>
      <c r="P826" s="134">
        <f>O826*H826</f>
        <v>0</v>
      </c>
      <c r="Q826" s="134">
        <v>3.2149999999999998E-2</v>
      </c>
      <c r="R826" s="134">
        <f>Q826*H826</f>
        <v>0</v>
      </c>
      <c r="S826" s="134">
        <v>0</v>
      </c>
      <c r="T826" s="135">
        <f>S826*H826</f>
        <v>0</v>
      </c>
      <c r="AR826" s="136" t="s">
        <v>276</v>
      </c>
      <c r="AT826" s="136" t="s">
        <v>168</v>
      </c>
      <c r="AU826" s="136" t="s">
        <v>84</v>
      </c>
      <c r="AY826" s="18" t="s">
        <v>166</v>
      </c>
      <c r="BE826" s="137">
        <f>IF(N826="základní",J826,0)</f>
        <v>0</v>
      </c>
      <c r="BF826" s="137">
        <f>IF(N826="snížená",J826,0)</f>
        <v>0</v>
      </c>
      <c r="BG826" s="137">
        <f>IF(N826="zákl. přenesená",J826,0)</f>
        <v>0</v>
      </c>
      <c r="BH826" s="137">
        <f>IF(N826="sníž. přenesená",J826,0)</f>
        <v>0</v>
      </c>
      <c r="BI826" s="137">
        <f>IF(N826="nulová",J826,0)</f>
        <v>0</v>
      </c>
      <c r="BJ826" s="18" t="s">
        <v>34</v>
      </c>
      <c r="BK826" s="137">
        <f>ROUND(I826*H826,2)</f>
        <v>0</v>
      </c>
      <c r="BL826" s="18" t="s">
        <v>276</v>
      </c>
      <c r="BM826" s="136" t="s">
        <v>966</v>
      </c>
    </row>
    <row r="827" spans="2:65" s="1" customFormat="1">
      <c r="B827" s="33"/>
      <c r="D827" s="138" t="s">
        <v>175</v>
      </c>
      <c r="F827" s="139" t="s">
        <v>967</v>
      </c>
      <c r="I827" s="140"/>
      <c r="L827" s="33"/>
      <c r="M827" s="141"/>
      <c r="T827" s="54"/>
      <c r="AT827" s="18" t="s">
        <v>175</v>
      </c>
      <c r="AU827" s="18" t="s">
        <v>84</v>
      </c>
    </row>
    <row r="828" spans="2:65" s="12" customFormat="1">
      <c r="B828" s="142"/>
      <c r="D828" s="143" t="s">
        <v>177</v>
      </c>
      <c r="E828" s="144" t="s">
        <v>19</v>
      </c>
      <c r="F828" s="145" t="s">
        <v>968</v>
      </c>
      <c r="H828" s="146">
        <v>3</v>
      </c>
      <c r="I828" s="147"/>
      <c r="L828" s="142"/>
      <c r="M828" s="148"/>
      <c r="T828" s="149"/>
      <c r="AT828" s="144" t="s">
        <v>177</v>
      </c>
      <c r="AU828" s="144" t="s">
        <v>84</v>
      </c>
      <c r="AV828" s="12" t="s">
        <v>84</v>
      </c>
      <c r="AW828" s="12" t="s">
        <v>33</v>
      </c>
      <c r="AX828" s="12" t="s">
        <v>75</v>
      </c>
      <c r="AY828" s="144" t="s">
        <v>166</v>
      </c>
    </row>
    <row r="829" spans="2:65" s="12" customFormat="1">
      <c r="B829" s="142"/>
      <c r="D829" s="143" t="s">
        <v>177</v>
      </c>
      <c r="E829" s="144" t="s">
        <v>19</v>
      </c>
      <c r="F829" s="145" t="s">
        <v>693</v>
      </c>
      <c r="H829" s="146">
        <v>2</v>
      </c>
      <c r="I829" s="147"/>
      <c r="L829" s="142"/>
      <c r="M829" s="148"/>
      <c r="T829" s="149"/>
      <c r="AT829" s="144" t="s">
        <v>177</v>
      </c>
      <c r="AU829" s="144" t="s">
        <v>84</v>
      </c>
      <c r="AV829" s="12" t="s">
        <v>84</v>
      </c>
      <c r="AW829" s="12" t="s">
        <v>33</v>
      </c>
      <c r="AX829" s="12" t="s">
        <v>75</v>
      </c>
      <c r="AY829" s="144" t="s">
        <v>166</v>
      </c>
    </row>
    <row r="830" spans="2:65" s="13" customFormat="1">
      <c r="B830" s="150"/>
      <c r="D830" s="143" t="s">
        <v>177</v>
      </c>
      <c r="E830" s="151" t="s">
        <v>19</v>
      </c>
      <c r="F830" s="152" t="s">
        <v>179</v>
      </c>
      <c r="H830" s="153">
        <v>5</v>
      </c>
      <c r="I830" s="154"/>
      <c r="L830" s="150"/>
      <c r="M830" s="155"/>
      <c r="T830" s="156"/>
      <c r="AT830" s="151" t="s">
        <v>177</v>
      </c>
      <c r="AU830" s="151" t="s">
        <v>84</v>
      </c>
      <c r="AV830" s="13" t="s">
        <v>89</v>
      </c>
      <c r="AW830" s="13" t="s">
        <v>33</v>
      </c>
      <c r="AX830" s="13" t="s">
        <v>75</v>
      </c>
      <c r="AY830" s="151" t="s">
        <v>166</v>
      </c>
    </row>
    <row r="831" spans="2:65" s="14" customFormat="1">
      <c r="B831" s="157"/>
      <c r="D831" s="143" t="s">
        <v>177</v>
      </c>
      <c r="E831" s="158" t="s">
        <v>19</v>
      </c>
      <c r="F831" s="159" t="s">
        <v>180</v>
      </c>
      <c r="H831" s="160">
        <v>5</v>
      </c>
      <c r="I831" s="161"/>
      <c r="L831" s="157"/>
      <c r="M831" s="162"/>
      <c r="T831" s="163"/>
      <c r="AT831" s="158" t="s">
        <v>177</v>
      </c>
      <c r="AU831" s="158" t="s">
        <v>84</v>
      </c>
      <c r="AV831" s="14" t="s">
        <v>173</v>
      </c>
      <c r="AW831" s="14" t="s">
        <v>33</v>
      </c>
      <c r="AX831" s="14" t="s">
        <v>34</v>
      </c>
      <c r="AY831" s="158" t="s">
        <v>166</v>
      </c>
    </row>
    <row r="832" spans="2:65" s="1" customFormat="1" ht="24.15" customHeight="1">
      <c r="B832" s="33"/>
      <c r="C832" s="125" t="s">
        <v>969</v>
      </c>
      <c r="D832" s="125" t="s">
        <v>168</v>
      </c>
      <c r="E832" s="126" t="s">
        <v>970</v>
      </c>
      <c r="F832" s="127" t="s">
        <v>971</v>
      </c>
      <c r="G832" s="128" t="s">
        <v>87</v>
      </c>
      <c r="H832" s="129">
        <v>50.57</v>
      </c>
      <c r="I832" s="130"/>
      <c r="J832" s="131">
        <f>ROUND(I832*H832,2)</f>
        <v>0</v>
      </c>
      <c r="K832" s="127" t="s">
        <v>172</v>
      </c>
      <c r="L832" s="33"/>
      <c r="M832" s="132" t="s">
        <v>19</v>
      </c>
      <c r="N832" s="133" t="s">
        <v>46</v>
      </c>
      <c r="P832" s="134">
        <f>O832*H832</f>
        <v>0</v>
      </c>
      <c r="Q832" s="134">
        <v>7.0499999999999998E-3</v>
      </c>
      <c r="R832" s="134">
        <f>Q832*H832</f>
        <v>0.35651850000000002</v>
      </c>
      <c r="S832" s="134">
        <v>0</v>
      </c>
      <c r="T832" s="135">
        <f>S832*H832</f>
        <v>0</v>
      </c>
      <c r="AR832" s="136" t="s">
        <v>276</v>
      </c>
      <c r="AT832" s="136" t="s">
        <v>168</v>
      </c>
      <c r="AU832" s="136" t="s">
        <v>84</v>
      </c>
      <c r="AY832" s="18" t="s">
        <v>166</v>
      </c>
      <c r="BE832" s="137">
        <f>IF(N832="základní",J832,0)</f>
        <v>0</v>
      </c>
      <c r="BF832" s="137">
        <f>IF(N832="snížená",J832,0)</f>
        <v>0</v>
      </c>
      <c r="BG832" s="137">
        <f>IF(N832="zákl. přenesená",J832,0)</f>
        <v>0</v>
      </c>
      <c r="BH832" s="137">
        <f>IF(N832="sníž. přenesená",J832,0)</f>
        <v>0</v>
      </c>
      <c r="BI832" s="137">
        <f>IF(N832="nulová",J832,0)</f>
        <v>0</v>
      </c>
      <c r="BJ832" s="18" t="s">
        <v>34</v>
      </c>
      <c r="BK832" s="137">
        <f>ROUND(I832*H832,2)</f>
        <v>0</v>
      </c>
      <c r="BL832" s="18" t="s">
        <v>276</v>
      </c>
      <c r="BM832" s="136" t="s">
        <v>972</v>
      </c>
    </row>
    <row r="833" spans="2:65" s="1" customFormat="1">
      <c r="B833" s="33"/>
      <c r="D833" s="138" t="s">
        <v>175</v>
      </c>
      <c r="F833" s="139" t="s">
        <v>973</v>
      </c>
      <c r="I833" s="140"/>
      <c r="L833" s="33"/>
      <c r="M833" s="141"/>
      <c r="T833" s="54"/>
      <c r="AT833" s="18" t="s">
        <v>175</v>
      </c>
      <c r="AU833" s="18" t="s">
        <v>84</v>
      </c>
    </row>
    <row r="834" spans="2:65" s="12" customFormat="1">
      <c r="B834" s="142"/>
      <c r="D834" s="143" t="s">
        <v>177</v>
      </c>
      <c r="E834" s="144" t="s">
        <v>19</v>
      </c>
      <c r="F834" s="145" t="s">
        <v>90</v>
      </c>
      <c r="H834" s="146">
        <v>50.57</v>
      </c>
      <c r="I834" s="147"/>
      <c r="L834" s="142"/>
      <c r="M834" s="148"/>
      <c r="T834" s="149"/>
      <c r="AT834" s="144" t="s">
        <v>177</v>
      </c>
      <c r="AU834" s="144" t="s">
        <v>84</v>
      </c>
      <c r="AV834" s="12" t="s">
        <v>84</v>
      </c>
      <c r="AW834" s="12" t="s">
        <v>33</v>
      </c>
      <c r="AX834" s="12" t="s">
        <v>75</v>
      </c>
      <c r="AY834" s="144" t="s">
        <v>166</v>
      </c>
    </row>
    <row r="835" spans="2:65" s="13" customFormat="1">
      <c r="B835" s="150"/>
      <c r="D835" s="143" t="s">
        <v>177</v>
      </c>
      <c r="E835" s="151" t="s">
        <v>19</v>
      </c>
      <c r="F835" s="152" t="s">
        <v>179</v>
      </c>
      <c r="H835" s="153">
        <v>50.57</v>
      </c>
      <c r="I835" s="154"/>
      <c r="L835" s="150"/>
      <c r="M835" s="155"/>
      <c r="T835" s="156"/>
      <c r="AT835" s="151" t="s">
        <v>177</v>
      </c>
      <c r="AU835" s="151" t="s">
        <v>84</v>
      </c>
      <c r="AV835" s="13" t="s">
        <v>89</v>
      </c>
      <c r="AW835" s="13" t="s">
        <v>33</v>
      </c>
      <c r="AX835" s="13" t="s">
        <v>75</v>
      </c>
      <c r="AY835" s="151" t="s">
        <v>166</v>
      </c>
    </row>
    <row r="836" spans="2:65" s="14" customFormat="1">
      <c r="B836" s="157"/>
      <c r="D836" s="143" t="s">
        <v>177</v>
      </c>
      <c r="E836" s="158" t="s">
        <v>19</v>
      </c>
      <c r="F836" s="159" t="s">
        <v>180</v>
      </c>
      <c r="H836" s="160">
        <v>50.57</v>
      </c>
      <c r="I836" s="161"/>
      <c r="L836" s="157"/>
      <c r="M836" s="162"/>
      <c r="T836" s="163"/>
      <c r="AT836" s="158" t="s">
        <v>177</v>
      </c>
      <c r="AU836" s="158" t="s">
        <v>84</v>
      </c>
      <c r="AV836" s="14" t="s">
        <v>173</v>
      </c>
      <c r="AW836" s="14" t="s">
        <v>33</v>
      </c>
      <c r="AX836" s="14" t="s">
        <v>34</v>
      </c>
      <c r="AY836" s="158" t="s">
        <v>166</v>
      </c>
    </row>
    <row r="837" spans="2:65" s="1" customFormat="1" ht="24.15" customHeight="1">
      <c r="B837" s="33"/>
      <c r="C837" s="170" t="s">
        <v>974</v>
      </c>
      <c r="D837" s="170" t="s">
        <v>287</v>
      </c>
      <c r="E837" s="171" t="s">
        <v>975</v>
      </c>
      <c r="F837" s="172" t="s">
        <v>976</v>
      </c>
      <c r="G837" s="173" t="s">
        <v>87</v>
      </c>
      <c r="H837" s="174">
        <v>53.098999999999997</v>
      </c>
      <c r="I837" s="175"/>
      <c r="J837" s="176">
        <f>ROUND(I837*H837,2)</f>
        <v>0</v>
      </c>
      <c r="K837" s="172" t="s">
        <v>172</v>
      </c>
      <c r="L837" s="177"/>
      <c r="M837" s="178" t="s">
        <v>19</v>
      </c>
      <c r="N837" s="179" t="s">
        <v>46</v>
      </c>
      <c r="P837" s="134">
        <f>O837*H837</f>
        <v>0</v>
      </c>
      <c r="Q837" s="134">
        <v>2.0999999999999999E-3</v>
      </c>
      <c r="R837" s="134">
        <f>Q837*H837</f>
        <v>0.11150789999999998</v>
      </c>
      <c r="S837" s="134">
        <v>0</v>
      </c>
      <c r="T837" s="135">
        <f>S837*H837</f>
        <v>0</v>
      </c>
      <c r="AR837" s="136" t="s">
        <v>383</v>
      </c>
      <c r="AT837" s="136" t="s">
        <v>287</v>
      </c>
      <c r="AU837" s="136" t="s">
        <v>84</v>
      </c>
      <c r="AY837" s="18" t="s">
        <v>166</v>
      </c>
      <c r="BE837" s="137">
        <f>IF(N837="základní",J837,0)</f>
        <v>0</v>
      </c>
      <c r="BF837" s="137">
        <f>IF(N837="snížená",J837,0)</f>
        <v>0</v>
      </c>
      <c r="BG837" s="137">
        <f>IF(N837="zákl. přenesená",J837,0)</f>
        <v>0</v>
      </c>
      <c r="BH837" s="137">
        <f>IF(N837="sníž. přenesená",J837,0)</f>
        <v>0</v>
      </c>
      <c r="BI837" s="137">
        <f>IF(N837="nulová",J837,0)</f>
        <v>0</v>
      </c>
      <c r="BJ837" s="18" t="s">
        <v>34</v>
      </c>
      <c r="BK837" s="137">
        <f>ROUND(I837*H837,2)</f>
        <v>0</v>
      </c>
      <c r="BL837" s="18" t="s">
        <v>276</v>
      </c>
      <c r="BM837" s="136" t="s">
        <v>977</v>
      </c>
    </row>
    <row r="838" spans="2:65" s="12" customFormat="1">
      <c r="B838" s="142"/>
      <c r="D838" s="143" t="s">
        <v>177</v>
      </c>
      <c r="F838" s="145" t="s">
        <v>978</v>
      </c>
      <c r="H838" s="146">
        <v>53.098999999999997</v>
      </c>
      <c r="I838" s="147"/>
      <c r="L838" s="142"/>
      <c r="M838" s="148"/>
      <c r="T838" s="149"/>
      <c r="AT838" s="144" t="s">
        <v>177</v>
      </c>
      <c r="AU838" s="144" t="s">
        <v>84</v>
      </c>
      <c r="AV838" s="12" t="s">
        <v>84</v>
      </c>
      <c r="AW838" s="12" t="s">
        <v>4</v>
      </c>
      <c r="AX838" s="12" t="s">
        <v>34</v>
      </c>
      <c r="AY838" s="144" t="s">
        <v>166</v>
      </c>
    </row>
    <row r="839" spans="2:65" s="1" customFormat="1" ht="24.15" customHeight="1">
      <c r="B839" s="33"/>
      <c r="C839" s="125" t="s">
        <v>979</v>
      </c>
      <c r="D839" s="125" t="s">
        <v>168</v>
      </c>
      <c r="E839" s="126" t="s">
        <v>980</v>
      </c>
      <c r="F839" s="127" t="s">
        <v>981</v>
      </c>
      <c r="G839" s="128" t="s">
        <v>87</v>
      </c>
      <c r="H839" s="129">
        <v>50.57</v>
      </c>
      <c r="I839" s="130"/>
      <c r="J839" s="131">
        <f>ROUND(I839*H839,2)</f>
        <v>0</v>
      </c>
      <c r="K839" s="127" t="s">
        <v>172</v>
      </c>
      <c r="L839" s="33"/>
      <c r="M839" s="132" t="s">
        <v>19</v>
      </c>
      <c r="N839" s="133" t="s">
        <v>46</v>
      </c>
      <c r="P839" s="134">
        <f>O839*H839</f>
        <v>0</v>
      </c>
      <c r="Q839" s="134">
        <v>9.0000000000000006E-5</v>
      </c>
      <c r="R839" s="134">
        <f>Q839*H839</f>
        <v>4.5513000000000003E-3</v>
      </c>
      <c r="S839" s="134">
        <v>0</v>
      </c>
      <c r="T839" s="135">
        <f>S839*H839</f>
        <v>0</v>
      </c>
      <c r="AR839" s="136" t="s">
        <v>276</v>
      </c>
      <c r="AT839" s="136" t="s">
        <v>168</v>
      </c>
      <c r="AU839" s="136" t="s">
        <v>84</v>
      </c>
      <c r="AY839" s="18" t="s">
        <v>166</v>
      </c>
      <c r="BE839" s="137">
        <f>IF(N839="základní",J839,0)</f>
        <v>0</v>
      </c>
      <c r="BF839" s="137">
        <f>IF(N839="snížená",J839,0)</f>
        <v>0</v>
      </c>
      <c r="BG839" s="137">
        <f>IF(N839="zákl. přenesená",J839,0)</f>
        <v>0</v>
      </c>
      <c r="BH839" s="137">
        <f>IF(N839="sníž. přenesená",J839,0)</f>
        <v>0</v>
      </c>
      <c r="BI839" s="137">
        <f>IF(N839="nulová",J839,0)</f>
        <v>0</v>
      </c>
      <c r="BJ839" s="18" t="s">
        <v>34</v>
      </c>
      <c r="BK839" s="137">
        <f>ROUND(I839*H839,2)</f>
        <v>0</v>
      </c>
      <c r="BL839" s="18" t="s">
        <v>276</v>
      </c>
      <c r="BM839" s="136" t="s">
        <v>982</v>
      </c>
    </row>
    <row r="840" spans="2:65" s="1" customFormat="1">
      <c r="B840" s="33"/>
      <c r="D840" s="138" t="s">
        <v>175</v>
      </c>
      <c r="F840" s="139" t="s">
        <v>983</v>
      </c>
      <c r="I840" s="140"/>
      <c r="L840" s="33"/>
      <c r="M840" s="141"/>
      <c r="T840" s="54"/>
      <c r="AT840" s="18" t="s">
        <v>175</v>
      </c>
      <c r="AU840" s="18" t="s">
        <v>84</v>
      </c>
    </row>
    <row r="841" spans="2:65" s="12" customFormat="1">
      <c r="B841" s="142"/>
      <c r="D841" s="143" t="s">
        <v>177</v>
      </c>
      <c r="E841" s="144" t="s">
        <v>19</v>
      </c>
      <c r="F841" s="145" t="s">
        <v>90</v>
      </c>
      <c r="H841" s="146">
        <v>50.57</v>
      </c>
      <c r="I841" s="147"/>
      <c r="L841" s="142"/>
      <c r="M841" s="148"/>
      <c r="T841" s="149"/>
      <c r="AT841" s="144" t="s">
        <v>177</v>
      </c>
      <c r="AU841" s="144" t="s">
        <v>84</v>
      </c>
      <c r="AV841" s="12" t="s">
        <v>84</v>
      </c>
      <c r="AW841" s="12" t="s">
        <v>33</v>
      </c>
      <c r="AX841" s="12" t="s">
        <v>75</v>
      </c>
      <c r="AY841" s="144" t="s">
        <v>166</v>
      </c>
    </row>
    <row r="842" spans="2:65" s="13" customFormat="1">
      <c r="B842" s="150"/>
      <c r="D842" s="143" t="s">
        <v>177</v>
      </c>
      <c r="E842" s="151" t="s">
        <v>19</v>
      </c>
      <c r="F842" s="152" t="s">
        <v>179</v>
      </c>
      <c r="H842" s="153">
        <v>50.57</v>
      </c>
      <c r="I842" s="154"/>
      <c r="L842" s="150"/>
      <c r="M842" s="155"/>
      <c r="T842" s="156"/>
      <c r="AT842" s="151" t="s">
        <v>177</v>
      </c>
      <c r="AU842" s="151" t="s">
        <v>84</v>
      </c>
      <c r="AV842" s="13" t="s">
        <v>89</v>
      </c>
      <c r="AW842" s="13" t="s">
        <v>33</v>
      </c>
      <c r="AX842" s="13" t="s">
        <v>75</v>
      </c>
      <c r="AY842" s="151" t="s">
        <v>166</v>
      </c>
    </row>
    <row r="843" spans="2:65" s="14" customFormat="1">
      <c r="B843" s="157"/>
      <c r="D843" s="143" t="s">
        <v>177</v>
      </c>
      <c r="E843" s="158" t="s">
        <v>19</v>
      </c>
      <c r="F843" s="159" t="s">
        <v>180</v>
      </c>
      <c r="H843" s="160">
        <v>50.57</v>
      </c>
      <c r="I843" s="161"/>
      <c r="L843" s="157"/>
      <c r="M843" s="162"/>
      <c r="T843" s="163"/>
      <c r="AT843" s="158" t="s">
        <v>177</v>
      </c>
      <c r="AU843" s="158" t="s">
        <v>84</v>
      </c>
      <c r="AV843" s="14" t="s">
        <v>173</v>
      </c>
      <c r="AW843" s="14" t="s">
        <v>33</v>
      </c>
      <c r="AX843" s="14" t="s">
        <v>34</v>
      </c>
      <c r="AY843" s="158" t="s">
        <v>166</v>
      </c>
    </row>
    <row r="844" spans="2:65" s="1" customFormat="1" ht="16.5" customHeight="1">
      <c r="B844" s="33"/>
      <c r="C844" s="125" t="s">
        <v>984</v>
      </c>
      <c r="D844" s="125" t="s">
        <v>168</v>
      </c>
      <c r="E844" s="126" t="s">
        <v>985</v>
      </c>
      <c r="F844" s="127" t="s">
        <v>986</v>
      </c>
      <c r="G844" s="128" t="s">
        <v>109</v>
      </c>
      <c r="H844" s="129">
        <v>53.3</v>
      </c>
      <c r="I844" s="130"/>
      <c r="J844" s="131">
        <f>ROUND(I844*H844,2)</f>
        <v>0</v>
      </c>
      <c r="K844" s="127" t="s">
        <v>172</v>
      </c>
      <c r="L844" s="33"/>
      <c r="M844" s="132" t="s">
        <v>19</v>
      </c>
      <c r="N844" s="133" t="s">
        <v>46</v>
      </c>
      <c r="P844" s="134">
        <f>O844*H844</f>
        <v>0</v>
      </c>
      <c r="Q844" s="134">
        <v>2.0000000000000001E-4</v>
      </c>
      <c r="R844" s="134">
        <f>Q844*H844</f>
        <v>1.0659999999999999E-2</v>
      </c>
      <c r="S844" s="134">
        <v>0</v>
      </c>
      <c r="T844" s="135">
        <f>S844*H844</f>
        <v>0</v>
      </c>
      <c r="AR844" s="136" t="s">
        <v>276</v>
      </c>
      <c r="AT844" s="136" t="s">
        <v>168</v>
      </c>
      <c r="AU844" s="136" t="s">
        <v>84</v>
      </c>
      <c r="AY844" s="18" t="s">
        <v>166</v>
      </c>
      <c r="BE844" s="137">
        <f>IF(N844="základní",J844,0)</f>
        <v>0</v>
      </c>
      <c r="BF844" s="137">
        <f>IF(N844="snížená",J844,0)</f>
        <v>0</v>
      </c>
      <c r="BG844" s="137">
        <f>IF(N844="zákl. přenesená",J844,0)</f>
        <v>0</v>
      </c>
      <c r="BH844" s="137">
        <f>IF(N844="sníž. přenesená",J844,0)</f>
        <v>0</v>
      </c>
      <c r="BI844" s="137">
        <f>IF(N844="nulová",J844,0)</f>
        <v>0</v>
      </c>
      <c r="BJ844" s="18" t="s">
        <v>34</v>
      </c>
      <c r="BK844" s="137">
        <f>ROUND(I844*H844,2)</f>
        <v>0</v>
      </c>
      <c r="BL844" s="18" t="s">
        <v>276</v>
      </c>
      <c r="BM844" s="136" t="s">
        <v>987</v>
      </c>
    </row>
    <row r="845" spans="2:65" s="1" customFormat="1">
      <c r="B845" s="33"/>
      <c r="D845" s="138" t="s">
        <v>175</v>
      </c>
      <c r="F845" s="139" t="s">
        <v>988</v>
      </c>
      <c r="I845" s="140"/>
      <c r="L845" s="33"/>
      <c r="M845" s="141"/>
      <c r="T845" s="54"/>
      <c r="AT845" s="18" t="s">
        <v>175</v>
      </c>
      <c r="AU845" s="18" t="s">
        <v>84</v>
      </c>
    </row>
    <row r="846" spans="2:65" s="12" customFormat="1">
      <c r="B846" s="142"/>
      <c r="D846" s="143" t="s">
        <v>177</v>
      </c>
      <c r="E846" s="144" t="s">
        <v>19</v>
      </c>
      <c r="F846" s="145" t="s">
        <v>989</v>
      </c>
      <c r="H846" s="146">
        <v>18.28</v>
      </c>
      <c r="I846" s="147"/>
      <c r="L846" s="142"/>
      <c r="M846" s="148"/>
      <c r="T846" s="149"/>
      <c r="AT846" s="144" t="s">
        <v>177</v>
      </c>
      <c r="AU846" s="144" t="s">
        <v>84</v>
      </c>
      <c r="AV846" s="12" t="s">
        <v>84</v>
      </c>
      <c r="AW846" s="12" t="s">
        <v>33</v>
      </c>
      <c r="AX846" s="12" t="s">
        <v>75</v>
      </c>
      <c r="AY846" s="144" t="s">
        <v>166</v>
      </c>
    </row>
    <row r="847" spans="2:65" s="12" customFormat="1">
      <c r="B847" s="142"/>
      <c r="D847" s="143" t="s">
        <v>177</v>
      </c>
      <c r="E847" s="144" t="s">
        <v>19</v>
      </c>
      <c r="F847" s="145" t="s">
        <v>990</v>
      </c>
      <c r="H847" s="146">
        <v>17.5</v>
      </c>
      <c r="I847" s="147"/>
      <c r="L847" s="142"/>
      <c r="M847" s="148"/>
      <c r="T847" s="149"/>
      <c r="AT847" s="144" t="s">
        <v>177</v>
      </c>
      <c r="AU847" s="144" t="s">
        <v>84</v>
      </c>
      <c r="AV847" s="12" t="s">
        <v>84</v>
      </c>
      <c r="AW847" s="12" t="s">
        <v>33</v>
      </c>
      <c r="AX847" s="12" t="s">
        <v>75</v>
      </c>
      <c r="AY847" s="144" t="s">
        <v>166</v>
      </c>
    </row>
    <row r="848" spans="2:65" s="12" customFormat="1">
      <c r="B848" s="142"/>
      <c r="D848" s="143" t="s">
        <v>177</v>
      </c>
      <c r="E848" s="144" t="s">
        <v>19</v>
      </c>
      <c r="F848" s="145" t="s">
        <v>991</v>
      </c>
      <c r="H848" s="146">
        <v>17.52</v>
      </c>
      <c r="I848" s="147"/>
      <c r="L848" s="142"/>
      <c r="M848" s="148"/>
      <c r="T848" s="149"/>
      <c r="AT848" s="144" t="s">
        <v>177</v>
      </c>
      <c r="AU848" s="144" t="s">
        <v>84</v>
      </c>
      <c r="AV848" s="12" t="s">
        <v>84</v>
      </c>
      <c r="AW848" s="12" t="s">
        <v>33</v>
      </c>
      <c r="AX848" s="12" t="s">
        <v>75</v>
      </c>
      <c r="AY848" s="144" t="s">
        <v>166</v>
      </c>
    </row>
    <row r="849" spans="2:65" s="13" customFormat="1">
      <c r="B849" s="150"/>
      <c r="D849" s="143" t="s">
        <v>177</v>
      </c>
      <c r="E849" s="151" t="s">
        <v>19</v>
      </c>
      <c r="F849" s="152" t="s">
        <v>179</v>
      </c>
      <c r="H849" s="153">
        <v>53.3</v>
      </c>
      <c r="I849" s="154"/>
      <c r="L849" s="150"/>
      <c r="M849" s="155"/>
      <c r="T849" s="156"/>
      <c r="AT849" s="151" t="s">
        <v>177</v>
      </c>
      <c r="AU849" s="151" t="s">
        <v>84</v>
      </c>
      <c r="AV849" s="13" t="s">
        <v>89</v>
      </c>
      <c r="AW849" s="13" t="s">
        <v>33</v>
      </c>
      <c r="AX849" s="13" t="s">
        <v>75</v>
      </c>
      <c r="AY849" s="151" t="s">
        <v>166</v>
      </c>
    </row>
    <row r="850" spans="2:65" s="14" customFormat="1">
      <c r="B850" s="157"/>
      <c r="D850" s="143" t="s">
        <v>177</v>
      </c>
      <c r="E850" s="158" t="s">
        <v>19</v>
      </c>
      <c r="F850" s="159" t="s">
        <v>180</v>
      </c>
      <c r="H850" s="160">
        <v>53.3</v>
      </c>
      <c r="I850" s="161"/>
      <c r="L850" s="157"/>
      <c r="M850" s="162"/>
      <c r="T850" s="163"/>
      <c r="AT850" s="158" t="s">
        <v>177</v>
      </c>
      <c r="AU850" s="158" t="s">
        <v>84</v>
      </c>
      <c r="AV850" s="14" t="s">
        <v>173</v>
      </c>
      <c r="AW850" s="14" t="s">
        <v>33</v>
      </c>
      <c r="AX850" s="14" t="s">
        <v>34</v>
      </c>
      <c r="AY850" s="158" t="s">
        <v>166</v>
      </c>
    </row>
    <row r="851" spans="2:65" s="1" customFormat="1" ht="24.15" customHeight="1">
      <c r="B851" s="33"/>
      <c r="C851" s="125" t="s">
        <v>992</v>
      </c>
      <c r="D851" s="125" t="s">
        <v>168</v>
      </c>
      <c r="E851" s="126" t="s">
        <v>993</v>
      </c>
      <c r="F851" s="127" t="s">
        <v>1588</v>
      </c>
      <c r="G851" s="128" t="s">
        <v>530</v>
      </c>
      <c r="H851" s="180"/>
      <c r="I851" s="130">
        <v>0</v>
      </c>
      <c r="J851" s="131">
        <f>ROUND(I851*H851,2)</f>
        <v>0</v>
      </c>
      <c r="K851" s="127" t="s">
        <v>172</v>
      </c>
      <c r="L851" s="33"/>
      <c r="M851" s="132" t="s">
        <v>19</v>
      </c>
      <c r="N851" s="133" t="s">
        <v>46</v>
      </c>
      <c r="P851" s="134">
        <f>O851*H851</f>
        <v>0</v>
      </c>
      <c r="Q851" s="134">
        <v>0</v>
      </c>
      <c r="R851" s="134">
        <f>Q851*H851</f>
        <v>0</v>
      </c>
      <c r="S851" s="134">
        <v>0</v>
      </c>
      <c r="T851" s="135">
        <f>S851*H851</f>
        <v>0</v>
      </c>
      <c r="AR851" s="136" t="s">
        <v>276</v>
      </c>
      <c r="AT851" s="136" t="s">
        <v>168</v>
      </c>
      <c r="AU851" s="136" t="s">
        <v>84</v>
      </c>
      <c r="AY851" s="18" t="s">
        <v>166</v>
      </c>
      <c r="BE851" s="137">
        <f>IF(N851="základní",J851,0)</f>
        <v>0</v>
      </c>
      <c r="BF851" s="137">
        <f>IF(N851="snížená",J851,0)</f>
        <v>0</v>
      </c>
      <c r="BG851" s="137">
        <f>IF(N851="zákl. přenesená",J851,0)</f>
        <v>0</v>
      </c>
      <c r="BH851" s="137">
        <f>IF(N851="sníž. přenesená",J851,0)</f>
        <v>0</v>
      </c>
      <c r="BI851" s="137">
        <f>IF(N851="nulová",J851,0)</f>
        <v>0</v>
      </c>
      <c r="BJ851" s="18" t="s">
        <v>34</v>
      </c>
      <c r="BK851" s="137">
        <f>ROUND(I851*H851,2)</f>
        <v>0</v>
      </c>
      <c r="BL851" s="18" t="s">
        <v>276</v>
      </c>
      <c r="BM851" s="136" t="s">
        <v>994</v>
      </c>
    </row>
    <row r="852" spans="2:65" s="1" customFormat="1">
      <c r="B852" s="33"/>
      <c r="D852" s="138" t="s">
        <v>175</v>
      </c>
      <c r="F852" s="139" t="s">
        <v>995</v>
      </c>
      <c r="I852" s="140"/>
      <c r="L852" s="33"/>
      <c r="M852" s="141"/>
      <c r="T852" s="54"/>
      <c r="AT852" s="18" t="s">
        <v>175</v>
      </c>
      <c r="AU852" s="18" t="s">
        <v>84</v>
      </c>
    </row>
    <row r="853" spans="2:65" s="11" customFormat="1" ht="22.95" customHeight="1">
      <c r="B853" s="113"/>
      <c r="D853" s="114" t="s">
        <v>74</v>
      </c>
      <c r="E853" s="123" t="s">
        <v>996</v>
      </c>
      <c r="F853" s="123" t="s">
        <v>997</v>
      </c>
      <c r="I853" s="116"/>
      <c r="J853" s="124">
        <f>BK853</f>
        <v>0</v>
      </c>
      <c r="L853" s="113"/>
      <c r="M853" s="118"/>
      <c r="P853" s="119">
        <f>SUM(P854:P924)</f>
        <v>0</v>
      </c>
      <c r="R853" s="119">
        <f>SUM(R854:R924)</f>
        <v>0.18504999999999999</v>
      </c>
      <c r="T853" s="120">
        <f>SUM(T854:T924)</f>
        <v>5.7599999999999998E-2</v>
      </c>
      <c r="AR853" s="114" t="s">
        <v>84</v>
      </c>
      <c r="AT853" s="121" t="s">
        <v>74</v>
      </c>
      <c r="AU853" s="121" t="s">
        <v>34</v>
      </c>
      <c r="AY853" s="114" t="s">
        <v>166</v>
      </c>
      <c r="BK853" s="122">
        <f>SUM(BK854:BK924)</f>
        <v>0</v>
      </c>
    </row>
    <row r="854" spans="2:65" s="1" customFormat="1" ht="24.15" customHeight="1">
      <c r="B854" s="33"/>
      <c r="C854" s="125" t="s">
        <v>998</v>
      </c>
      <c r="D854" s="125" t="s">
        <v>168</v>
      </c>
      <c r="E854" s="126" t="s">
        <v>999</v>
      </c>
      <c r="F854" s="127" t="s">
        <v>1000</v>
      </c>
      <c r="G854" s="128" t="s">
        <v>104</v>
      </c>
      <c r="H854" s="129">
        <v>6</v>
      </c>
      <c r="I854" s="130"/>
      <c r="J854" s="131">
        <f>ROUND(I854*H854,2)</f>
        <v>0</v>
      </c>
      <c r="K854" s="127" t="s">
        <v>172</v>
      </c>
      <c r="L854" s="33"/>
      <c r="M854" s="132" t="s">
        <v>19</v>
      </c>
      <c r="N854" s="133" t="s">
        <v>46</v>
      </c>
      <c r="P854" s="134">
        <f>O854*H854</f>
        <v>0</v>
      </c>
      <c r="Q854" s="134">
        <v>0</v>
      </c>
      <c r="R854" s="134">
        <f>Q854*H854</f>
        <v>0</v>
      </c>
      <c r="S854" s="134">
        <v>0</v>
      </c>
      <c r="T854" s="135">
        <f>S854*H854</f>
        <v>0</v>
      </c>
      <c r="AR854" s="136" t="s">
        <v>276</v>
      </c>
      <c r="AT854" s="136" t="s">
        <v>168</v>
      </c>
      <c r="AU854" s="136" t="s">
        <v>84</v>
      </c>
      <c r="AY854" s="18" t="s">
        <v>166</v>
      </c>
      <c r="BE854" s="137">
        <f>IF(N854="základní",J854,0)</f>
        <v>0</v>
      </c>
      <c r="BF854" s="137">
        <f>IF(N854="snížená",J854,0)</f>
        <v>0</v>
      </c>
      <c r="BG854" s="137">
        <f>IF(N854="zákl. přenesená",J854,0)</f>
        <v>0</v>
      </c>
      <c r="BH854" s="137">
        <f>IF(N854="sníž. přenesená",J854,0)</f>
        <v>0</v>
      </c>
      <c r="BI854" s="137">
        <f>IF(N854="nulová",J854,0)</f>
        <v>0</v>
      </c>
      <c r="BJ854" s="18" t="s">
        <v>34</v>
      </c>
      <c r="BK854" s="137">
        <f>ROUND(I854*H854,2)</f>
        <v>0</v>
      </c>
      <c r="BL854" s="18" t="s">
        <v>276</v>
      </c>
      <c r="BM854" s="136" t="s">
        <v>1001</v>
      </c>
    </row>
    <row r="855" spans="2:65" s="1" customFormat="1">
      <c r="B855" s="33"/>
      <c r="D855" s="138" t="s">
        <v>175</v>
      </c>
      <c r="F855" s="139" t="s">
        <v>1002</v>
      </c>
      <c r="I855" s="140"/>
      <c r="L855" s="33"/>
      <c r="M855" s="141"/>
      <c r="T855" s="54"/>
      <c r="AT855" s="18" t="s">
        <v>175</v>
      </c>
      <c r="AU855" s="18" t="s">
        <v>84</v>
      </c>
    </row>
    <row r="856" spans="2:65" s="12" customFormat="1">
      <c r="B856" s="142"/>
      <c r="D856" s="143" t="s">
        <v>177</v>
      </c>
      <c r="E856" s="144" t="s">
        <v>19</v>
      </c>
      <c r="F856" s="145" t="s">
        <v>102</v>
      </c>
      <c r="H856" s="146">
        <v>8</v>
      </c>
      <c r="I856" s="147"/>
      <c r="L856" s="142"/>
      <c r="M856" s="148"/>
      <c r="T856" s="149"/>
      <c r="AT856" s="144" t="s">
        <v>177</v>
      </c>
      <c r="AU856" s="144" t="s">
        <v>84</v>
      </c>
      <c r="AV856" s="12" t="s">
        <v>84</v>
      </c>
      <c r="AW856" s="12" t="s">
        <v>33</v>
      </c>
      <c r="AX856" s="12" t="s">
        <v>75</v>
      </c>
      <c r="AY856" s="144" t="s">
        <v>166</v>
      </c>
    </row>
    <row r="857" spans="2:65" s="12" customFormat="1">
      <c r="B857" s="142"/>
      <c r="D857" s="143" t="s">
        <v>177</v>
      </c>
      <c r="E857" s="144" t="s">
        <v>19</v>
      </c>
      <c r="F857" s="145" t="s">
        <v>1003</v>
      </c>
      <c r="H857" s="146">
        <v>-2</v>
      </c>
      <c r="I857" s="147"/>
      <c r="L857" s="142"/>
      <c r="M857" s="148"/>
      <c r="T857" s="149"/>
      <c r="AT857" s="144" t="s">
        <v>177</v>
      </c>
      <c r="AU857" s="144" t="s">
        <v>84</v>
      </c>
      <c r="AV857" s="12" t="s">
        <v>84</v>
      </c>
      <c r="AW857" s="12" t="s">
        <v>33</v>
      </c>
      <c r="AX857" s="12" t="s">
        <v>75</v>
      </c>
      <c r="AY857" s="144" t="s">
        <v>166</v>
      </c>
    </row>
    <row r="858" spans="2:65" s="13" customFormat="1">
      <c r="B858" s="150"/>
      <c r="D858" s="143" t="s">
        <v>177</v>
      </c>
      <c r="E858" s="151" t="s">
        <v>19</v>
      </c>
      <c r="F858" s="152" t="s">
        <v>179</v>
      </c>
      <c r="H858" s="153">
        <v>6</v>
      </c>
      <c r="I858" s="154"/>
      <c r="L858" s="150"/>
      <c r="M858" s="155"/>
      <c r="T858" s="156"/>
      <c r="AT858" s="151" t="s">
        <v>177</v>
      </c>
      <c r="AU858" s="151" t="s">
        <v>84</v>
      </c>
      <c r="AV858" s="13" t="s">
        <v>89</v>
      </c>
      <c r="AW858" s="13" t="s">
        <v>33</v>
      </c>
      <c r="AX858" s="13" t="s">
        <v>75</v>
      </c>
      <c r="AY858" s="151" t="s">
        <v>166</v>
      </c>
    </row>
    <row r="859" spans="2:65" s="14" customFormat="1">
      <c r="B859" s="157"/>
      <c r="D859" s="143" t="s">
        <v>177</v>
      </c>
      <c r="E859" s="158" t="s">
        <v>19</v>
      </c>
      <c r="F859" s="159" t="s">
        <v>180</v>
      </c>
      <c r="H859" s="160">
        <v>6</v>
      </c>
      <c r="I859" s="161"/>
      <c r="L859" s="157"/>
      <c r="M859" s="162"/>
      <c r="T859" s="163"/>
      <c r="AT859" s="158" t="s">
        <v>177</v>
      </c>
      <c r="AU859" s="158" t="s">
        <v>84</v>
      </c>
      <c r="AV859" s="14" t="s">
        <v>173</v>
      </c>
      <c r="AW859" s="14" t="s">
        <v>33</v>
      </c>
      <c r="AX859" s="14" t="s">
        <v>34</v>
      </c>
      <c r="AY859" s="158" t="s">
        <v>166</v>
      </c>
    </row>
    <row r="860" spans="2:65" s="1" customFormat="1" ht="16.5" customHeight="1">
      <c r="B860" s="33"/>
      <c r="C860" s="170" t="s">
        <v>1004</v>
      </c>
      <c r="D860" s="170" t="s">
        <v>287</v>
      </c>
      <c r="E860" s="171" t="s">
        <v>1005</v>
      </c>
      <c r="F860" s="172" t="s">
        <v>1006</v>
      </c>
      <c r="G860" s="173" t="s">
        <v>104</v>
      </c>
      <c r="H860" s="174">
        <v>2</v>
      </c>
      <c r="I860" s="175"/>
      <c r="J860" s="176">
        <f>ROUND(I860*H860,2)</f>
        <v>0</v>
      </c>
      <c r="K860" s="172" t="s">
        <v>172</v>
      </c>
      <c r="L860" s="177"/>
      <c r="M860" s="178" t="s">
        <v>19</v>
      </c>
      <c r="N860" s="179" t="s">
        <v>46</v>
      </c>
      <c r="P860" s="134">
        <f>O860*H860</f>
        <v>0</v>
      </c>
      <c r="Q860" s="134">
        <v>1.6E-2</v>
      </c>
      <c r="R860" s="134">
        <f>Q860*H860</f>
        <v>3.2000000000000001E-2</v>
      </c>
      <c r="S860" s="134">
        <v>0</v>
      </c>
      <c r="T860" s="135">
        <f>S860*H860</f>
        <v>0</v>
      </c>
      <c r="AR860" s="136" t="s">
        <v>383</v>
      </c>
      <c r="AT860" s="136" t="s">
        <v>287</v>
      </c>
      <c r="AU860" s="136" t="s">
        <v>84</v>
      </c>
      <c r="AY860" s="18" t="s">
        <v>166</v>
      </c>
      <c r="BE860" s="137">
        <f>IF(N860="základní",J860,0)</f>
        <v>0</v>
      </c>
      <c r="BF860" s="137">
        <f>IF(N860="snížená",J860,0)</f>
        <v>0</v>
      </c>
      <c r="BG860" s="137">
        <f>IF(N860="zákl. přenesená",J860,0)</f>
        <v>0</v>
      </c>
      <c r="BH860" s="137">
        <f>IF(N860="sníž. přenesená",J860,0)</f>
        <v>0</v>
      </c>
      <c r="BI860" s="137">
        <f>IF(N860="nulová",J860,0)</f>
        <v>0</v>
      </c>
      <c r="BJ860" s="18" t="s">
        <v>34</v>
      </c>
      <c r="BK860" s="137">
        <f>ROUND(I860*H860,2)</f>
        <v>0</v>
      </c>
      <c r="BL860" s="18" t="s">
        <v>276</v>
      </c>
      <c r="BM860" s="136" t="s">
        <v>1007</v>
      </c>
    </row>
    <row r="861" spans="2:65" s="12" customFormat="1">
      <c r="B861" s="142"/>
      <c r="D861" s="143" t="s">
        <v>177</v>
      </c>
      <c r="E861" s="144" t="s">
        <v>19</v>
      </c>
      <c r="F861" s="145" t="s">
        <v>1008</v>
      </c>
      <c r="H861" s="146">
        <v>2</v>
      </c>
      <c r="I861" s="147"/>
      <c r="L861" s="142"/>
      <c r="M861" s="148"/>
      <c r="T861" s="149"/>
      <c r="AT861" s="144" t="s">
        <v>177</v>
      </c>
      <c r="AU861" s="144" t="s">
        <v>84</v>
      </c>
      <c r="AV861" s="12" t="s">
        <v>84</v>
      </c>
      <c r="AW861" s="12" t="s">
        <v>33</v>
      </c>
      <c r="AX861" s="12" t="s">
        <v>75</v>
      </c>
      <c r="AY861" s="144" t="s">
        <v>166</v>
      </c>
    </row>
    <row r="862" spans="2:65" s="13" customFormat="1">
      <c r="B862" s="150"/>
      <c r="D862" s="143" t="s">
        <v>177</v>
      </c>
      <c r="E862" s="151" t="s">
        <v>19</v>
      </c>
      <c r="F862" s="152" t="s">
        <v>179</v>
      </c>
      <c r="H862" s="153">
        <v>2</v>
      </c>
      <c r="I862" s="154"/>
      <c r="L862" s="150"/>
      <c r="M862" s="155"/>
      <c r="T862" s="156"/>
      <c r="AT862" s="151" t="s">
        <v>177</v>
      </c>
      <c r="AU862" s="151" t="s">
        <v>84</v>
      </c>
      <c r="AV862" s="13" t="s">
        <v>89</v>
      </c>
      <c r="AW862" s="13" t="s">
        <v>33</v>
      </c>
      <c r="AX862" s="13" t="s">
        <v>75</v>
      </c>
      <c r="AY862" s="151" t="s">
        <v>166</v>
      </c>
    </row>
    <row r="863" spans="2:65" s="14" customFormat="1">
      <c r="B863" s="157"/>
      <c r="D863" s="143" t="s">
        <v>177</v>
      </c>
      <c r="E863" s="158" t="s">
        <v>19</v>
      </c>
      <c r="F863" s="159" t="s">
        <v>180</v>
      </c>
      <c r="H863" s="160">
        <v>2</v>
      </c>
      <c r="I863" s="161"/>
      <c r="L863" s="157"/>
      <c r="M863" s="162"/>
      <c r="T863" s="163"/>
      <c r="AT863" s="158" t="s">
        <v>177</v>
      </c>
      <c r="AU863" s="158" t="s">
        <v>84</v>
      </c>
      <c r="AV863" s="14" t="s">
        <v>173</v>
      </c>
      <c r="AW863" s="14" t="s">
        <v>33</v>
      </c>
      <c r="AX863" s="14" t="s">
        <v>34</v>
      </c>
      <c r="AY863" s="158" t="s">
        <v>166</v>
      </c>
    </row>
    <row r="864" spans="2:65" s="1" customFormat="1" ht="16.5" customHeight="1">
      <c r="B864" s="33"/>
      <c r="C864" s="170" t="s">
        <v>1009</v>
      </c>
      <c r="D864" s="170" t="s">
        <v>287</v>
      </c>
      <c r="E864" s="171" t="s">
        <v>1010</v>
      </c>
      <c r="F864" s="172" t="s">
        <v>1011</v>
      </c>
      <c r="G864" s="173" t="s">
        <v>104</v>
      </c>
      <c r="H864" s="174">
        <v>4</v>
      </c>
      <c r="I864" s="175"/>
      <c r="J864" s="176">
        <f>ROUND(I864*H864,2)</f>
        <v>0</v>
      </c>
      <c r="K864" s="172" t="s">
        <v>172</v>
      </c>
      <c r="L864" s="177"/>
      <c r="M864" s="178" t="s">
        <v>19</v>
      </c>
      <c r="N864" s="179" t="s">
        <v>46</v>
      </c>
      <c r="P864" s="134">
        <f>O864*H864</f>
        <v>0</v>
      </c>
      <c r="Q864" s="134">
        <v>1.95E-2</v>
      </c>
      <c r="R864" s="134">
        <f>Q864*H864</f>
        <v>7.8E-2</v>
      </c>
      <c r="S864" s="134">
        <v>0</v>
      </c>
      <c r="T864" s="135">
        <f>S864*H864</f>
        <v>0</v>
      </c>
      <c r="AR864" s="136" t="s">
        <v>383</v>
      </c>
      <c r="AT864" s="136" t="s">
        <v>287</v>
      </c>
      <c r="AU864" s="136" t="s">
        <v>84</v>
      </c>
      <c r="AY864" s="18" t="s">
        <v>166</v>
      </c>
      <c r="BE864" s="137">
        <f>IF(N864="základní",J864,0)</f>
        <v>0</v>
      </c>
      <c r="BF864" s="137">
        <f>IF(N864="snížená",J864,0)</f>
        <v>0</v>
      </c>
      <c r="BG864" s="137">
        <f>IF(N864="zákl. přenesená",J864,0)</f>
        <v>0</v>
      </c>
      <c r="BH864" s="137">
        <f>IF(N864="sníž. přenesená",J864,0)</f>
        <v>0</v>
      </c>
      <c r="BI864" s="137">
        <f>IF(N864="nulová",J864,0)</f>
        <v>0</v>
      </c>
      <c r="BJ864" s="18" t="s">
        <v>34</v>
      </c>
      <c r="BK864" s="137">
        <f>ROUND(I864*H864,2)</f>
        <v>0</v>
      </c>
      <c r="BL864" s="18" t="s">
        <v>276</v>
      </c>
      <c r="BM864" s="136" t="s">
        <v>1012</v>
      </c>
    </row>
    <row r="865" spans="2:65" s="12" customFormat="1">
      <c r="B865" s="142"/>
      <c r="D865" s="143" t="s">
        <v>177</v>
      </c>
      <c r="E865" s="144" t="s">
        <v>19</v>
      </c>
      <c r="F865" s="145" t="s">
        <v>1013</v>
      </c>
      <c r="H865" s="146">
        <v>3</v>
      </c>
      <c r="I865" s="147"/>
      <c r="L865" s="142"/>
      <c r="M865" s="148"/>
      <c r="T865" s="149"/>
      <c r="AT865" s="144" t="s">
        <v>177</v>
      </c>
      <c r="AU865" s="144" t="s">
        <v>84</v>
      </c>
      <c r="AV865" s="12" t="s">
        <v>84</v>
      </c>
      <c r="AW865" s="12" t="s">
        <v>33</v>
      </c>
      <c r="AX865" s="12" t="s">
        <v>75</v>
      </c>
      <c r="AY865" s="144" t="s">
        <v>166</v>
      </c>
    </row>
    <row r="866" spans="2:65" s="12" customFormat="1">
      <c r="B866" s="142"/>
      <c r="D866" s="143" t="s">
        <v>177</v>
      </c>
      <c r="E866" s="144" t="s">
        <v>19</v>
      </c>
      <c r="F866" s="145" t="s">
        <v>1014</v>
      </c>
      <c r="H866" s="146">
        <v>1</v>
      </c>
      <c r="I866" s="147"/>
      <c r="L866" s="142"/>
      <c r="M866" s="148"/>
      <c r="T866" s="149"/>
      <c r="AT866" s="144" t="s">
        <v>177</v>
      </c>
      <c r="AU866" s="144" t="s">
        <v>84</v>
      </c>
      <c r="AV866" s="12" t="s">
        <v>84</v>
      </c>
      <c r="AW866" s="12" t="s">
        <v>33</v>
      </c>
      <c r="AX866" s="12" t="s">
        <v>75</v>
      </c>
      <c r="AY866" s="144" t="s">
        <v>166</v>
      </c>
    </row>
    <row r="867" spans="2:65" s="13" customFormat="1">
      <c r="B867" s="150"/>
      <c r="D867" s="143" t="s">
        <v>177</v>
      </c>
      <c r="E867" s="151" t="s">
        <v>19</v>
      </c>
      <c r="F867" s="152" t="s">
        <v>179</v>
      </c>
      <c r="H867" s="153">
        <v>4</v>
      </c>
      <c r="I867" s="154"/>
      <c r="L867" s="150"/>
      <c r="M867" s="155"/>
      <c r="T867" s="156"/>
      <c r="AT867" s="151" t="s">
        <v>177</v>
      </c>
      <c r="AU867" s="151" t="s">
        <v>84</v>
      </c>
      <c r="AV867" s="13" t="s">
        <v>89</v>
      </c>
      <c r="AW867" s="13" t="s">
        <v>33</v>
      </c>
      <c r="AX867" s="13" t="s">
        <v>75</v>
      </c>
      <c r="AY867" s="151" t="s">
        <v>166</v>
      </c>
    </row>
    <row r="868" spans="2:65" s="14" customFormat="1">
      <c r="B868" s="157"/>
      <c r="D868" s="143" t="s">
        <v>177</v>
      </c>
      <c r="E868" s="158" t="s">
        <v>19</v>
      </c>
      <c r="F868" s="159" t="s">
        <v>180</v>
      </c>
      <c r="H868" s="160">
        <v>4</v>
      </c>
      <c r="I868" s="161"/>
      <c r="L868" s="157"/>
      <c r="M868" s="162"/>
      <c r="T868" s="163"/>
      <c r="AT868" s="158" t="s">
        <v>177</v>
      </c>
      <c r="AU868" s="158" t="s">
        <v>84</v>
      </c>
      <c r="AV868" s="14" t="s">
        <v>173</v>
      </c>
      <c r="AW868" s="14" t="s">
        <v>33</v>
      </c>
      <c r="AX868" s="14" t="s">
        <v>34</v>
      </c>
      <c r="AY868" s="158" t="s">
        <v>166</v>
      </c>
    </row>
    <row r="869" spans="2:65" s="1" customFormat="1" ht="24.15" customHeight="1">
      <c r="B869" s="33"/>
      <c r="C869" s="125" t="s">
        <v>1015</v>
      </c>
      <c r="D869" s="125" t="s">
        <v>168</v>
      </c>
      <c r="E869" s="126" t="s">
        <v>1016</v>
      </c>
      <c r="F869" s="127" t="s">
        <v>1017</v>
      </c>
      <c r="G869" s="128" t="s">
        <v>104</v>
      </c>
      <c r="H869" s="129">
        <v>2</v>
      </c>
      <c r="I869" s="130"/>
      <c r="J869" s="131">
        <f>ROUND(I869*H869,2)</f>
        <v>0</v>
      </c>
      <c r="K869" s="127" t="s">
        <v>172</v>
      </c>
      <c r="L869" s="33"/>
      <c r="M869" s="132" t="s">
        <v>19</v>
      </c>
      <c r="N869" s="133" t="s">
        <v>46</v>
      </c>
      <c r="P869" s="134">
        <f>O869*H869</f>
        <v>0</v>
      </c>
      <c r="Q869" s="134">
        <v>0</v>
      </c>
      <c r="R869" s="134">
        <f>Q869*H869</f>
        <v>0</v>
      </c>
      <c r="S869" s="134">
        <v>0</v>
      </c>
      <c r="T869" s="135">
        <f>S869*H869</f>
        <v>0</v>
      </c>
      <c r="AR869" s="136" t="s">
        <v>276</v>
      </c>
      <c r="AT869" s="136" t="s">
        <v>168</v>
      </c>
      <c r="AU869" s="136" t="s">
        <v>84</v>
      </c>
      <c r="AY869" s="18" t="s">
        <v>166</v>
      </c>
      <c r="BE869" s="137">
        <f>IF(N869="základní",J869,0)</f>
        <v>0</v>
      </c>
      <c r="BF869" s="137">
        <f>IF(N869="snížená",J869,0)</f>
        <v>0</v>
      </c>
      <c r="BG869" s="137">
        <f>IF(N869="zákl. přenesená",J869,0)</f>
        <v>0</v>
      </c>
      <c r="BH869" s="137">
        <f>IF(N869="sníž. přenesená",J869,0)</f>
        <v>0</v>
      </c>
      <c r="BI869" s="137">
        <f>IF(N869="nulová",J869,0)</f>
        <v>0</v>
      </c>
      <c r="BJ869" s="18" t="s">
        <v>34</v>
      </c>
      <c r="BK869" s="137">
        <f>ROUND(I869*H869,2)</f>
        <v>0</v>
      </c>
      <c r="BL869" s="18" t="s">
        <v>276</v>
      </c>
      <c r="BM869" s="136" t="s">
        <v>1018</v>
      </c>
    </row>
    <row r="870" spans="2:65" s="1" customFormat="1">
      <c r="B870" s="33"/>
      <c r="D870" s="138" t="s">
        <v>175</v>
      </c>
      <c r="F870" s="139" t="s">
        <v>1019</v>
      </c>
      <c r="I870" s="140"/>
      <c r="L870" s="33"/>
      <c r="M870" s="141"/>
      <c r="T870" s="54"/>
      <c r="AT870" s="18" t="s">
        <v>175</v>
      </c>
      <c r="AU870" s="18" t="s">
        <v>84</v>
      </c>
    </row>
    <row r="871" spans="2:65" s="12" customFormat="1">
      <c r="B871" s="142"/>
      <c r="D871" s="143" t="s">
        <v>177</v>
      </c>
      <c r="E871" s="144" t="s">
        <v>19</v>
      </c>
      <c r="F871" s="145" t="s">
        <v>1020</v>
      </c>
      <c r="H871" s="146">
        <v>1</v>
      </c>
      <c r="I871" s="147"/>
      <c r="L871" s="142"/>
      <c r="M871" s="148"/>
      <c r="T871" s="149"/>
      <c r="AT871" s="144" t="s">
        <v>177</v>
      </c>
      <c r="AU871" s="144" t="s">
        <v>84</v>
      </c>
      <c r="AV871" s="12" t="s">
        <v>84</v>
      </c>
      <c r="AW871" s="12" t="s">
        <v>33</v>
      </c>
      <c r="AX871" s="12" t="s">
        <v>75</v>
      </c>
      <c r="AY871" s="144" t="s">
        <v>166</v>
      </c>
    </row>
    <row r="872" spans="2:65" s="12" customFormat="1">
      <c r="B872" s="142"/>
      <c r="D872" s="143" t="s">
        <v>177</v>
      </c>
      <c r="E872" s="144" t="s">
        <v>19</v>
      </c>
      <c r="F872" s="145" t="s">
        <v>1021</v>
      </c>
      <c r="H872" s="146">
        <v>1</v>
      </c>
      <c r="I872" s="147"/>
      <c r="L872" s="142"/>
      <c r="M872" s="148"/>
      <c r="T872" s="149"/>
      <c r="AT872" s="144" t="s">
        <v>177</v>
      </c>
      <c r="AU872" s="144" t="s">
        <v>84</v>
      </c>
      <c r="AV872" s="12" t="s">
        <v>84</v>
      </c>
      <c r="AW872" s="12" t="s">
        <v>33</v>
      </c>
      <c r="AX872" s="12" t="s">
        <v>75</v>
      </c>
      <c r="AY872" s="144" t="s">
        <v>166</v>
      </c>
    </row>
    <row r="873" spans="2:65" s="13" customFormat="1">
      <c r="B873" s="150"/>
      <c r="D873" s="143" t="s">
        <v>177</v>
      </c>
      <c r="E873" s="151" t="s">
        <v>19</v>
      </c>
      <c r="F873" s="152" t="s">
        <v>179</v>
      </c>
      <c r="H873" s="153">
        <v>2</v>
      </c>
      <c r="I873" s="154"/>
      <c r="L873" s="150"/>
      <c r="M873" s="155"/>
      <c r="T873" s="156"/>
      <c r="AT873" s="151" t="s">
        <v>177</v>
      </c>
      <c r="AU873" s="151" t="s">
        <v>84</v>
      </c>
      <c r="AV873" s="13" t="s">
        <v>89</v>
      </c>
      <c r="AW873" s="13" t="s">
        <v>33</v>
      </c>
      <c r="AX873" s="13" t="s">
        <v>75</v>
      </c>
      <c r="AY873" s="151" t="s">
        <v>166</v>
      </c>
    </row>
    <row r="874" spans="2:65" s="14" customFormat="1">
      <c r="B874" s="157"/>
      <c r="D874" s="143" t="s">
        <v>177</v>
      </c>
      <c r="E874" s="158" t="s">
        <v>19</v>
      </c>
      <c r="F874" s="159" t="s">
        <v>180</v>
      </c>
      <c r="H874" s="160">
        <v>2</v>
      </c>
      <c r="I874" s="161"/>
      <c r="L874" s="157"/>
      <c r="M874" s="162"/>
      <c r="T874" s="163"/>
      <c r="AT874" s="158" t="s">
        <v>177</v>
      </c>
      <c r="AU874" s="158" t="s">
        <v>84</v>
      </c>
      <c r="AV874" s="14" t="s">
        <v>173</v>
      </c>
      <c r="AW874" s="14" t="s">
        <v>33</v>
      </c>
      <c r="AX874" s="14" t="s">
        <v>34</v>
      </c>
      <c r="AY874" s="158" t="s">
        <v>166</v>
      </c>
    </row>
    <row r="875" spans="2:65" s="1" customFormat="1" ht="16.5" customHeight="1">
      <c r="B875" s="33"/>
      <c r="C875" s="170" t="s">
        <v>1022</v>
      </c>
      <c r="D875" s="170" t="s">
        <v>287</v>
      </c>
      <c r="E875" s="171" t="s">
        <v>1023</v>
      </c>
      <c r="F875" s="172" t="s">
        <v>1024</v>
      </c>
      <c r="G875" s="173" t="s">
        <v>104</v>
      </c>
      <c r="H875" s="174">
        <v>2</v>
      </c>
      <c r="I875" s="175"/>
      <c r="J875" s="176">
        <f>ROUND(I875*H875,2)</f>
        <v>0</v>
      </c>
      <c r="K875" s="172" t="s">
        <v>172</v>
      </c>
      <c r="L875" s="177"/>
      <c r="M875" s="178" t="s">
        <v>19</v>
      </c>
      <c r="N875" s="179" t="s">
        <v>46</v>
      </c>
      <c r="P875" s="134">
        <f>O875*H875</f>
        <v>0</v>
      </c>
      <c r="Q875" s="134">
        <v>2.0500000000000001E-2</v>
      </c>
      <c r="R875" s="134">
        <f>Q875*H875</f>
        <v>4.1000000000000002E-2</v>
      </c>
      <c r="S875" s="134">
        <v>0</v>
      </c>
      <c r="T875" s="135">
        <f>S875*H875</f>
        <v>0</v>
      </c>
      <c r="AR875" s="136" t="s">
        <v>383</v>
      </c>
      <c r="AT875" s="136" t="s">
        <v>287</v>
      </c>
      <c r="AU875" s="136" t="s">
        <v>84</v>
      </c>
      <c r="AY875" s="18" t="s">
        <v>166</v>
      </c>
      <c r="BE875" s="137">
        <f>IF(N875="základní",J875,0)</f>
        <v>0</v>
      </c>
      <c r="BF875" s="137">
        <f>IF(N875="snížená",J875,0)</f>
        <v>0</v>
      </c>
      <c r="BG875" s="137">
        <f>IF(N875="zákl. přenesená",J875,0)</f>
        <v>0</v>
      </c>
      <c r="BH875" s="137">
        <f>IF(N875="sníž. přenesená",J875,0)</f>
        <v>0</v>
      </c>
      <c r="BI875" s="137">
        <f>IF(N875="nulová",J875,0)</f>
        <v>0</v>
      </c>
      <c r="BJ875" s="18" t="s">
        <v>34</v>
      </c>
      <c r="BK875" s="137">
        <f>ROUND(I875*H875,2)</f>
        <v>0</v>
      </c>
      <c r="BL875" s="18" t="s">
        <v>276</v>
      </c>
      <c r="BM875" s="136" t="s">
        <v>1025</v>
      </c>
    </row>
    <row r="876" spans="2:65" s="12" customFormat="1">
      <c r="B876" s="142"/>
      <c r="D876" s="143" t="s">
        <v>177</v>
      </c>
      <c r="E876" s="144" t="s">
        <v>19</v>
      </c>
      <c r="F876" s="145" t="s">
        <v>1026</v>
      </c>
      <c r="H876" s="146">
        <v>1</v>
      </c>
      <c r="I876" s="147"/>
      <c r="L876" s="142"/>
      <c r="M876" s="148"/>
      <c r="T876" s="149"/>
      <c r="AT876" s="144" t="s">
        <v>177</v>
      </c>
      <c r="AU876" s="144" t="s">
        <v>84</v>
      </c>
      <c r="AV876" s="12" t="s">
        <v>84</v>
      </c>
      <c r="AW876" s="12" t="s">
        <v>33</v>
      </c>
      <c r="AX876" s="12" t="s">
        <v>75</v>
      </c>
      <c r="AY876" s="144" t="s">
        <v>166</v>
      </c>
    </row>
    <row r="877" spans="2:65" s="12" customFormat="1">
      <c r="B877" s="142"/>
      <c r="D877" s="143" t="s">
        <v>177</v>
      </c>
      <c r="E877" s="144" t="s">
        <v>19</v>
      </c>
      <c r="F877" s="145" t="s">
        <v>1027</v>
      </c>
      <c r="H877" s="146">
        <v>1</v>
      </c>
      <c r="I877" s="147"/>
      <c r="L877" s="142"/>
      <c r="M877" s="148"/>
      <c r="T877" s="149"/>
      <c r="AT877" s="144" t="s">
        <v>177</v>
      </c>
      <c r="AU877" s="144" t="s">
        <v>84</v>
      </c>
      <c r="AV877" s="12" t="s">
        <v>84</v>
      </c>
      <c r="AW877" s="12" t="s">
        <v>33</v>
      </c>
      <c r="AX877" s="12" t="s">
        <v>75</v>
      </c>
      <c r="AY877" s="144" t="s">
        <v>166</v>
      </c>
    </row>
    <row r="878" spans="2:65" s="13" customFormat="1">
      <c r="B878" s="150"/>
      <c r="D878" s="143" t="s">
        <v>177</v>
      </c>
      <c r="E878" s="151" t="s">
        <v>19</v>
      </c>
      <c r="F878" s="152" t="s">
        <v>179</v>
      </c>
      <c r="H878" s="153">
        <v>2</v>
      </c>
      <c r="I878" s="154"/>
      <c r="L878" s="150"/>
      <c r="M878" s="155"/>
      <c r="T878" s="156"/>
      <c r="AT878" s="151" t="s">
        <v>177</v>
      </c>
      <c r="AU878" s="151" t="s">
        <v>84</v>
      </c>
      <c r="AV878" s="13" t="s">
        <v>89</v>
      </c>
      <c r="AW878" s="13" t="s">
        <v>33</v>
      </c>
      <c r="AX878" s="13" t="s">
        <v>75</v>
      </c>
      <c r="AY878" s="151" t="s">
        <v>166</v>
      </c>
    </row>
    <row r="879" spans="2:65" s="14" customFormat="1">
      <c r="B879" s="157"/>
      <c r="D879" s="143" t="s">
        <v>177</v>
      </c>
      <c r="E879" s="158" t="s">
        <v>19</v>
      </c>
      <c r="F879" s="159" t="s">
        <v>180</v>
      </c>
      <c r="H879" s="160">
        <v>2</v>
      </c>
      <c r="I879" s="161"/>
      <c r="L879" s="157"/>
      <c r="M879" s="162"/>
      <c r="T879" s="163"/>
      <c r="AT879" s="158" t="s">
        <v>177</v>
      </c>
      <c r="AU879" s="158" t="s">
        <v>84</v>
      </c>
      <c r="AV879" s="14" t="s">
        <v>173</v>
      </c>
      <c r="AW879" s="14" t="s">
        <v>33</v>
      </c>
      <c r="AX879" s="14" t="s">
        <v>34</v>
      </c>
      <c r="AY879" s="158" t="s">
        <v>166</v>
      </c>
    </row>
    <row r="880" spans="2:65" s="1" customFormat="1" ht="16.5" customHeight="1">
      <c r="B880" s="33"/>
      <c r="C880" s="125" t="s">
        <v>1028</v>
      </c>
      <c r="D880" s="125" t="s">
        <v>168</v>
      </c>
      <c r="E880" s="126" t="s">
        <v>1029</v>
      </c>
      <c r="F880" s="127" t="s">
        <v>1030</v>
      </c>
      <c r="G880" s="128" t="s">
        <v>104</v>
      </c>
      <c r="H880" s="129">
        <v>8</v>
      </c>
      <c r="I880" s="130"/>
      <c r="J880" s="131">
        <f>ROUND(I880*H880,2)</f>
        <v>0</v>
      </c>
      <c r="K880" s="127" t="s">
        <v>172</v>
      </c>
      <c r="L880" s="33"/>
      <c r="M880" s="132" t="s">
        <v>19</v>
      </c>
      <c r="N880" s="133" t="s">
        <v>46</v>
      </c>
      <c r="P880" s="134">
        <f>O880*H880</f>
        <v>0</v>
      </c>
      <c r="Q880" s="134">
        <v>0</v>
      </c>
      <c r="R880" s="134">
        <f>Q880*H880</f>
        <v>0</v>
      </c>
      <c r="S880" s="134">
        <v>0</v>
      </c>
      <c r="T880" s="135">
        <f>S880*H880</f>
        <v>0</v>
      </c>
      <c r="AR880" s="136" t="s">
        <v>276</v>
      </c>
      <c r="AT880" s="136" t="s">
        <v>168</v>
      </c>
      <c r="AU880" s="136" t="s">
        <v>84</v>
      </c>
      <c r="AY880" s="18" t="s">
        <v>166</v>
      </c>
      <c r="BE880" s="137">
        <f>IF(N880="základní",J880,0)</f>
        <v>0</v>
      </c>
      <c r="BF880" s="137">
        <f>IF(N880="snížená",J880,0)</f>
        <v>0</v>
      </c>
      <c r="BG880" s="137">
        <f>IF(N880="zákl. přenesená",J880,0)</f>
        <v>0</v>
      </c>
      <c r="BH880" s="137">
        <f>IF(N880="sníž. přenesená",J880,0)</f>
        <v>0</v>
      </c>
      <c r="BI880" s="137">
        <f>IF(N880="nulová",J880,0)</f>
        <v>0</v>
      </c>
      <c r="BJ880" s="18" t="s">
        <v>34</v>
      </c>
      <c r="BK880" s="137">
        <f>ROUND(I880*H880,2)</f>
        <v>0</v>
      </c>
      <c r="BL880" s="18" t="s">
        <v>276</v>
      </c>
      <c r="BM880" s="136" t="s">
        <v>1031</v>
      </c>
    </row>
    <row r="881" spans="2:65" s="1" customFormat="1">
      <c r="B881" s="33"/>
      <c r="D881" s="138" t="s">
        <v>175</v>
      </c>
      <c r="F881" s="139" t="s">
        <v>1032</v>
      </c>
      <c r="I881" s="140"/>
      <c r="L881" s="33"/>
      <c r="M881" s="141"/>
      <c r="T881" s="54"/>
      <c r="AT881" s="18" t="s">
        <v>175</v>
      </c>
      <c r="AU881" s="18" t="s">
        <v>84</v>
      </c>
    </row>
    <row r="882" spans="2:65" s="12" customFormat="1">
      <c r="B882" s="142"/>
      <c r="D882" s="143" t="s">
        <v>177</v>
      </c>
      <c r="E882" s="144" t="s">
        <v>19</v>
      </c>
      <c r="F882" s="145" t="s">
        <v>102</v>
      </c>
      <c r="H882" s="146">
        <v>8</v>
      </c>
      <c r="I882" s="147"/>
      <c r="L882" s="142"/>
      <c r="M882" s="148"/>
      <c r="T882" s="149"/>
      <c r="AT882" s="144" t="s">
        <v>177</v>
      </c>
      <c r="AU882" s="144" t="s">
        <v>84</v>
      </c>
      <c r="AV882" s="12" t="s">
        <v>84</v>
      </c>
      <c r="AW882" s="12" t="s">
        <v>33</v>
      </c>
      <c r="AX882" s="12" t="s">
        <v>75</v>
      </c>
      <c r="AY882" s="144" t="s">
        <v>166</v>
      </c>
    </row>
    <row r="883" spans="2:65" s="13" customFormat="1">
      <c r="B883" s="150"/>
      <c r="D883" s="143" t="s">
        <v>177</v>
      </c>
      <c r="E883" s="151" t="s">
        <v>19</v>
      </c>
      <c r="F883" s="152" t="s">
        <v>179</v>
      </c>
      <c r="H883" s="153">
        <v>8</v>
      </c>
      <c r="I883" s="154"/>
      <c r="L883" s="150"/>
      <c r="M883" s="155"/>
      <c r="T883" s="156"/>
      <c r="AT883" s="151" t="s">
        <v>177</v>
      </c>
      <c r="AU883" s="151" t="s">
        <v>84</v>
      </c>
      <c r="AV883" s="13" t="s">
        <v>89</v>
      </c>
      <c r="AW883" s="13" t="s">
        <v>33</v>
      </c>
      <c r="AX883" s="13" t="s">
        <v>75</v>
      </c>
      <c r="AY883" s="151" t="s">
        <v>166</v>
      </c>
    </row>
    <row r="884" spans="2:65" s="14" customFormat="1">
      <c r="B884" s="157"/>
      <c r="D884" s="143" t="s">
        <v>177</v>
      </c>
      <c r="E884" s="158" t="s">
        <v>19</v>
      </c>
      <c r="F884" s="159" t="s">
        <v>180</v>
      </c>
      <c r="H884" s="160">
        <v>8</v>
      </c>
      <c r="I884" s="161"/>
      <c r="L884" s="157"/>
      <c r="M884" s="162"/>
      <c r="T884" s="163"/>
      <c r="AT884" s="158" t="s">
        <v>177</v>
      </c>
      <c r="AU884" s="158" t="s">
        <v>84</v>
      </c>
      <c r="AV884" s="14" t="s">
        <v>173</v>
      </c>
      <c r="AW884" s="14" t="s">
        <v>33</v>
      </c>
      <c r="AX884" s="14" t="s">
        <v>34</v>
      </c>
      <c r="AY884" s="158" t="s">
        <v>166</v>
      </c>
    </row>
    <row r="885" spans="2:65" s="1" customFormat="1" ht="16.5" customHeight="1">
      <c r="B885" s="33"/>
      <c r="C885" s="170" t="s">
        <v>1033</v>
      </c>
      <c r="D885" s="170" t="s">
        <v>287</v>
      </c>
      <c r="E885" s="171" t="s">
        <v>1034</v>
      </c>
      <c r="F885" s="172" t="s">
        <v>1035</v>
      </c>
      <c r="G885" s="173" t="s">
        <v>104</v>
      </c>
      <c r="H885" s="174">
        <v>8</v>
      </c>
      <c r="I885" s="175"/>
      <c r="J885" s="176">
        <f>ROUND(I885*H885,2)</f>
        <v>0</v>
      </c>
      <c r="K885" s="172" t="s">
        <v>172</v>
      </c>
      <c r="L885" s="177"/>
      <c r="M885" s="178" t="s">
        <v>19</v>
      </c>
      <c r="N885" s="179" t="s">
        <v>46</v>
      </c>
      <c r="P885" s="134">
        <f>O885*H885</f>
        <v>0</v>
      </c>
      <c r="Q885" s="134">
        <v>2E-3</v>
      </c>
      <c r="R885" s="134">
        <f>Q885*H885</f>
        <v>1.6E-2</v>
      </c>
      <c r="S885" s="134">
        <v>0</v>
      </c>
      <c r="T885" s="135">
        <f>S885*H885</f>
        <v>0</v>
      </c>
      <c r="AR885" s="136" t="s">
        <v>383</v>
      </c>
      <c r="AT885" s="136" t="s">
        <v>287</v>
      </c>
      <c r="AU885" s="136" t="s">
        <v>84</v>
      </c>
      <c r="AY885" s="18" t="s">
        <v>166</v>
      </c>
      <c r="BE885" s="137">
        <f>IF(N885="základní",J885,0)</f>
        <v>0</v>
      </c>
      <c r="BF885" s="137">
        <f>IF(N885="snížená",J885,0)</f>
        <v>0</v>
      </c>
      <c r="BG885" s="137">
        <f>IF(N885="zákl. přenesená",J885,0)</f>
        <v>0</v>
      </c>
      <c r="BH885" s="137">
        <f>IF(N885="sníž. přenesená",J885,0)</f>
        <v>0</v>
      </c>
      <c r="BI885" s="137">
        <f>IF(N885="nulová",J885,0)</f>
        <v>0</v>
      </c>
      <c r="BJ885" s="18" t="s">
        <v>34</v>
      </c>
      <c r="BK885" s="137">
        <f>ROUND(I885*H885,2)</f>
        <v>0</v>
      </c>
      <c r="BL885" s="18" t="s">
        <v>276</v>
      </c>
      <c r="BM885" s="136" t="s">
        <v>1036</v>
      </c>
    </row>
    <row r="886" spans="2:65" s="15" customFormat="1">
      <c r="B886" s="164"/>
      <c r="D886" s="143" t="s">
        <v>177</v>
      </c>
      <c r="E886" s="165" t="s">
        <v>19</v>
      </c>
      <c r="F886" s="166" t="s">
        <v>103</v>
      </c>
      <c r="H886" s="165" t="s">
        <v>19</v>
      </c>
      <c r="I886" s="167"/>
      <c r="L886" s="164"/>
      <c r="M886" s="168"/>
      <c r="T886" s="169"/>
      <c r="AT886" s="165" t="s">
        <v>177</v>
      </c>
      <c r="AU886" s="165" t="s">
        <v>84</v>
      </c>
      <c r="AV886" s="15" t="s">
        <v>34</v>
      </c>
      <c r="AW886" s="15" t="s">
        <v>33</v>
      </c>
      <c r="AX886" s="15" t="s">
        <v>75</v>
      </c>
      <c r="AY886" s="165" t="s">
        <v>166</v>
      </c>
    </row>
    <row r="887" spans="2:65" s="15" customFormat="1">
      <c r="B887" s="164"/>
      <c r="D887" s="143" t="s">
        <v>177</v>
      </c>
      <c r="E887" s="165" t="s">
        <v>19</v>
      </c>
      <c r="F887" s="166" t="s">
        <v>1037</v>
      </c>
      <c r="H887" s="165" t="s">
        <v>19</v>
      </c>
      <c r="I887" s="167"/>
      <c r="L887" s="164"/>
      <c r="M887" s="168"/>
      <c r="T887" s="169"/>
      <c r="AT887" s="165" t="s">
        <v>177</v>
      </c>
      <c r="AU887" s="165" t="s">
        <v>84</v>
      </c>
      <c r="AV887" s="15" t="s">
        <v>34</v>
      </c>
      <c r="AW887" s="15" t="s">
        <v>33</v>
      </c>
      <c r="AX887" s="15" t="s">
        <v>75</v>
      </c>
      <c r="AY887" s="165" t="s">
        <v>166</v>
      </c>
    </row>
    <row r="888" spans="2:65" s="12" customFormat="1">
      <c r="B888" s="142"/>
      <c r="D888" s="143" t="s">
        <v>177</v>
      </c>
      <c r="E888" s="144" t="s">
        <v>19</v>
      </c>
      <c r="F888" s="145" t="s">
        <v>102</v>
      </c>
      <c r="H888" s="146">
        <v>8</v>
      </c>
      <c r="I888" s="147"/>
      <c r="L888" s="142"/>
      <c r="M888" s="148"/>
      <c r="T888" s="149"/>
      <c r="AT888" s="144" t="s">
        <v>177</v>
      </c>
      <c r="AU888" s="144" t="s">
        <v>84</v>
      </c>
      <c r="AV888" s="12" t="s">
        <v>84</v>
      </c>
      <c r="AW888" s="12" t="s">
        <v>33</v>
      </c>
      <c r="AX888" s="12" t="s">
        <v>75</v>
      </c>
      <c r="AY888" s="144" t="s">
        <v>166</v>
      </c>
    </row>
    <row r="889" spans="2:65" s="13" customFormat="1">
      <c r="B889" s="150"/>
      <c r="D889" s="143" t="s">
        <v>177</v>
      </c>
      <c r="E889" s="151" t="s">
        <v>19</v>
      </c>
      <c r="F889" s="152" t="s">
        <v>179</v>
      </c>
      <c r="H889" s="153">
        <v>8</v>
      </c>
      <c r="I889" s="154"/>
      <c r="L889" s="150"/>
      <c r="M889" s="155"/>
      <c r="T889" s="156"/>
      <c r="AT889" s="151" t="s">
        <v>177</v>
      </c>
      <c r="AU889" s="151" t="s">
        <v>84</v>
      </c>
      <c r="AV889" s="13" t="s">
        <v>89</v>
      </c>
      <c r="AW889" s="13" t="s">
        <v>33</v>
      </c>
      <c r="AX889" s="13" t="s">
        <v>75</v>
      </c>
      <c r="AY889" s="151" t="s">
        <v>166</v>
      </c>
    </row>
    <row r="890" spans="2:65" s="14" customFormat="1">
      <c r="B890" s="157"/>
      <c r="D890" s="143" t="s">
        <v>177</v>
      </c>
      <c r="E890" s="158" t="s">
        <v>19</v>
      </c>
      <c r="F890" s="159" t="s">
        <v>180</v>
      </c>
      <c r="H890" s="160">
        <v>8</v>
      </c>
      <c r="I890" s="161"/>
      <c r="L890" s="157"/>
      <c r="M890" s="162"/>
      <c r="T890" s="163"/>
      <c r="AT890" s="158" t="s">
        <v>177</v>
      </c>
      <c r="AU890" s="158" t="s">
        <v>84</v>
      </c>
      <c r="AV890" s="14" t="s">
        <v>173</v>
      </c>
      <c r="AW890" s="14" t="s">
        <v>33</v>
      </c>
      <c r="AX890" s="14" t="s">
        <v>34</v>
      </c>
      <c r="AY890" s="158" t="s">
        <v>166</v>
      </c>
    </row>
    <row r="891" spans="2:65" s="1" customFormat="1" ht="16.5" customHeight="1">
      <c r="B891" s="33"/>
      <c r="C891" s="125" t="s">
        <v>1038</v>
      </c>
      <c r="D891" s="125" t="s">
        <v>168</v>
      </c>
      <c r="E891" s="126" t="s">
        <v>1039</v>
      </c>
      <c r="F891" s="127" t="s">
        <v>1040</v>
      </c>
      <c r="G891" s="128" t="s">
        <v>104</v>
      </c>
      <c r="H891" s="129">
        <v>8</v>
      </c>
      <c r="I891" s="130"/>
      <c r="J891" s="131">
        <f>ROUND(I891*H891,2)</f>
        <v>0</v>
      </c>
      <c r="K891" s="127" t="s">
        <v>172</v>
      </c>
      <c r="L891" s="33"/>
      <c r="M891" s="132" t="s">
        <v>19</v>
      </c>
      <c r="N891" s="133" t="s">
        <v>46</v>
      </c>
      <c r="P891" s="134">
        <f>O891*H891</f>
        <v>0</v>
      </c>
      <c r="Q891" s="134">
        <v>0</v>
      </c>
      <c r="R891" s="134">
        <f>Q891*H891</f>
        <v>0</v>
      </c>
      <c r="S891" s="134">
        <v>0</v>
      </c>
      <c r="T891" s="135">
        <f>S891*H891</f>
        <v>0</v>
      </c>
      <c r="AR891" s="136" t="s">
        <v>276</v>
      </c>
      <c r="AT891" s="136" t="s">
        <v>168</v>
      </c>
      <c r="AU891" s="136" t="s">
        <v>84</v>
      </c>
      <c r="AY891" s="18" t="s">
        <v>166</v>
      </c>
      <c r="BE891" s="137">
        <f>IF(N891="základní",J891,0)</f>
        <v>0</v>
      </c>
      <c r="BF891" s="137">
        <f>IF(N891="snížená",J891,0)</f>
        <v>0</v>
      </c>
      <c r="BG891" s="137">
        <f>IF(N891="zákl. přenesená",J891,0)</f>
        <v>0</v>
      </c>
      <c r="BH891" s="137">
        <f>IF(N891="sníž. přenesená",J891,0)</f>
        <v>0</v>
      </c>
      <c r="BI891" s="137">
        <f>IF(N891="nulová",J891,0)</f>
        <v>0</v>
      </c>
      <c r="BJ891" s="18" t="s">
        <v>34</v>
      </c>
      <c r="BK891" s="137">
        <f>ROUND(I891*H891,2)</f>
        <v>0</v>
      </c>
      <c r="BL891" s="18" t="s">
        <v>276</v>
      </c>
      <c r="BM891" s="136" t="s">
        <v>1041</v>
      </c>
    </row>
    <row r="892" spans="2:65" s="1" customFormat="1">
      <c r="B892" s="33"/>
      <c r="D892" s="138" t="s">
        <v>175</v>
      </c>
      <c r="F892" s="139" t="s">
        <v>1042</v>
      </c>
      <c r="I892" s="140"/>
      <c r="L892" s="33"/>
      <c r="M892" s="141"/>
      <c r="T892" s="54"/>
      <c r="AT892" s="18" t="s">
        <v>175</v>
      </c>
      <c r="AU892" s="18" t="s">
        <v>84</v>
      </c>
    </row>
    <row r="893" spans="2:65" s="12" customFormat="1">
      <c r="B893" s="142"/>
      <c r="D893" s="143" t="s">
        <v>177</v>
      </c>
      <c r="E893" s="144" t="s">
        <v>19</v>
      </c>
      <c r="F893" s="145" t="s">
        <v>102</v>
      </c>
      <c r="H893" s="146">
        <v>8</v>
      </c>
      <c r="I893" s="147"/>
      <c r="L893" s="142"/>
      <c r="M893" s="148"/>
      <c r="T893" s="149"/>
      <c r="AT893" s="144" t="s">
        <v>177</v>
      </c>
      <c r="AU893" s="144" t="s">
        <v>84</v>
      </c>
      <c r="AV893" s="12" t="s">
        <v>84</v>
      </c>
      <c r="AW893" s="12" t="s">
        <v>33</v>
      </c>
      <c r="AX893" s="12" t="s">
        <v>75</v>
      </c>
      <c r="AY893" s="144" t="s">
        <v>166</v>
      </c>
    </row>
    <row r="894" spans="2:65" s="13" customFormat="1">
      <c r="B894" s="150"/>
      <c r="D894" s="143" t="s">
        <v>177</v>
      </c>
      <c r="E894" s="151" t="s">
        <v>19</v>
      </c>
      <c r="F894" s="152" t="s">
        <v>179</v>
      </c>
      <c r="H894" s="153">
        <v>8</v>
      </c>
      <c r="I894" s="154"/>
      <c r="L894" s="150"/>
      <c r="M894" s="155"/>
      <c r="T894" s="156"/>
      <c r="AT894" s="151" t="s">
        <v>177</v>
      </c>
      <c r="AU894" s="151" t="s">
        <v>84</v>
      </c>
      <c r="AV894" s="13" t="s">
        <v>89</v>
      </c>
      <c r="AW894" s="13" t="s">
        <v>33</v>
      </c>
      <c r="AX894" s="13" t="s">
        <v>75</v>
      </c>
      <c r="AY894" s="151" t="s">
        <v>166</v>
      </c>
    </row>
    <row r="895" spans="2:65" s="14" customFormat="1">
      <c r="B895" s="157"/>
      <c r="D895" s="143" t="s">
        <v>177</v>
      </c>
      <c r="E895" s="158" t="s">
        <v>19</v>
      </c>
      <c r="F895" s="159" t="s">
        <v>180</v>
      </c>
      <c r="H895" s="160">
        <v>8</v>
      </c>
      <c r="I895" s="161"/>
      <c r="L895" s="157"/>
      <c r="M895" s="162"/>
      <c r="T895" s="163"/>
      <c r="AT895" s="158" t="s">
        <v>177</v>
      </c>
      <c r="AU895" s="158" t="s">
        <v>84</v>
      </c>
      <c r="AV895" s="14" t="s">
        <v>173</v>
      </c>
      <c r="AW895" s="14" t="s">
        <v>33</v>
      </c>
      <c r="AX895" s="14" t="s">
        <v>34</v>
      </c>
      <c r="AY895" s="158" t="s">
        <v>166</v>
      </c>
    </row>
    <row r="896" spans="2:65" s="1" customFormat="1" ht="16.5" customHeight="1">
      <c r="B896" s="33"/>
      <c r="C896" s="170" t="s">
        <v>1043</v>
      </c>
      <c r="D896" s="170" t="s">
        <v>287</v>
      </c>
      <c r="E896" s="171" t="s">
        <v>1044</v>
      </c>
      <c r="F896" s="172" t="s">
        <v>1045</v>
      </c>
      <c r="G896" s="173" t="s">
        <v>104</v>
      </c>
      <c r="H896" s="174">
        <v>8</v>
      </c>
      <c r="I896" s="175"/>
      <c r="J896" s="176">
        <f>ROUND(I896*H896,2)</f>
        <v>0</v>
      </c>
      <c r="K896" s="172" t="s">
        <v>172</v>
      </c>
      <c r="L896" s="177"/>
      <c r="M896" s="178" t="s">
        <v>19</v>
      </c>
      <c r="N896" s="179" t="s">
        <v>46</v>
      </c>
      <c r="P896" s="134">
        <f>O896*H896</f>
        <v>0</v>
      </c>
      <c r="Q896" s="134">
        <v>2.2000000000000001E-3</v>
      </c>
      <c r="R896" s="134">
        <f>Q896*H896</f>
        <v>1.7600000000000001E-2</v>
      </c>
      <c r="S896" s="134">
        <v>0</v>
      </c>
      <c r="T896" s="135">
        <f>S896*H896</f>
        <v>0</v>
      </c>
      <c r="AR896" s="136" t="s">
        <v>383</v>
      </c>
      <c r="AT896" s="136" t="s">
        <v>287</v>
      </c>
      <c r="AU896" s="136" t="s">
        <v>84</v>
      </c>
      <c r="AY896" s="18" t="s">
        <v>166</v>
      </c>
      <c r="BE896" s="137">
        <f>IF(N896="základní",J896,0)</f>
        <v>0</v>
      </c>
      <c r="BF896" s="137">
        <f>IF(N896="snížená",J896,0)</f>
        <v>0</v>
      </c>
      <c r="BG896" s="137">
        <f>IF(N896="zákl. přenesená",J896,0)</f>
        <v>0</v>
      </c>
      <c r="BH896" s="137">
        <f>IF(N896="sníž. přenesená",J896,0)</f>
        <v>0</v>
      </c>
      <c r="BI896" s="137">
        <f>IF(N896="nulová",J896,0)</f>
        <v>0</v>
      </c>
      <c r="BJ896" s="18" t="s">
        <v>34</v>
      </c>
      <c r="BK896" s="137">
        <f>ROUND(I896*H896,2)</f>
        <v>0</v>
      </c>
      <c r="BL896" s="18" t="s">
        <v>276</v>
      </c>
      <c r="BM896" s="136" t="s">
        <v>1046</v>
      </c>
    </row>
    <row r="897" spans="2:65" s="12" customFormat="1">
      <c r="B897" s="142"/>
      <c r="D897" s="143" t="s">
        <v>177</v>
      </c>
      <c r="E897" s="144" t="s">
        <v>19</v>
      </c>
      <c r="F897" s="145" t="s">
        <v>102</v>
      </c>
      <c r="H897" s="146">
        <v>8</v>
      </c>
      <c r="I897" s="147"/>
      <c r="L897" s="142"/>
      <c r="M897" s="148"/>
      <c r="T897" s="149"/>
      <c r="AT897" s="144" t="s">
        <v>177</v>
      </c>
      <c r="AU897" s="144" t="s">
        <v>84</v>
      </c>
      <c r="AV897" s="12" t="s">
        <v>84</v>
      </c>
      <c r="AW897" s="12" t="s">
        <v>33</v>
      </c>
      <c r="AX897" s="12" t="s">
        <v>75</v>
      </c>
      <c r="AY897" s="144" t="s">
        <v>166</v>
      </c>
    </row>
    <row r="898" spans="2:65" s="13" customFormat="1">
      <c r="B898" s="150"/>
      <c r="D898" s="143" t="s">
        <v>177</v>
      </c>
      <c r="E898" s="151" t="s">
        <v>19</v>
      </c>
      <c r="F898" s="152" t="s">
        <v>179</v>
      </c>
      <c r="H898" s="153">
        <v>8</v>
      </c>
      <c r="I898" s="154"/>
      <c r="L898" s="150"/>
      <c r="M898" s="155"/>
      <c r="T898" s="156"/>
      <c r="AT898" s="151" t="s">
        <v>177</v>
      </c>
      <c r="AU898" s="151" t="s">
        <v>84</v>
      </c>
      <c r="AV898" s="13" t="s">
        <v>89</v>
      </c>
      <c r="AW898" s="13" t="s">
        <v>33</v>
      </c>
      <c r="AX898" s="13" t="s">
        <v>75</v>
      </c>
      <c r="AY898" s="151" t="s">
        <v>166</v>
      </c>
    </row>
    <row r="899" spans="2:65" s="14" customFormat="1">
      <c r="B899" s="157"/>
      <c r="D899" s="143" t="s">
        <v>177</v>
      </c>
      <c r="E899" s="158" t="s">
        <v>19</v>
      </c>
      <c r="F899" s="159" t="s">
        <v>180</v>
      </c>
      <c r="H899" s="160">
        <v>8</v>
      </c>
      <c r="I899" s="161"/>
      <c r="L899" s="157"/>
      <c r="M899" s="162"/>
      <c r="T899" s="163"/>
      <c r="AT899" s="158" t="s">
        <v>177</v>
      </c>
      <c r="AU899" s="158" t="s">
        <v>84</v>
      </c>
      <c r="AV899" s="14" t="s">
        <v>173</v>
      </c>
      <c r="AW899" s="14" t="s">
        <v>33</v>
      </c>
      <c r="AX899" s="14" t="s">
        <v>34</v>
      </c>
      <c r="AY899" s="158" t="s">
        <v>166</v>
      </c>
    </row>
    <row r="900" spans="2:65" s="1" customFormat="1" ht="16.5" customHeight="1">
      <c r="B900" s="33"/>
      <c r="C900" s="170" t="s">
        <v>1047</v>
      </c>
      <c r="D900" s="170" t="s">
        <v>287</v>
      </c>
      <c r="E900" s="171" t="s">
        <v>1048</v>
      </c>
      <c r="F900" s="172" t="s">
        <v>1049</v>
      </c>
      <c r="G900" s="173" t="s">
        <v>104</v>
      </c>
      <c r="H900" s="174">
        <v>3</v>
      </c>
      <c r="I900" s="175"/>
      <c r="J900" s="176">
        <f>ROUND(I900*H900,2)</f>
        <v>0</v>
      </c>
      <c r="K900" s="172" t="s">
        <v>172</v>
      </c>
      <c r="L900" s="177"/>
      <c r="M900" s="178" t="s">
        <v>19</v>
      </c>
      <c r="N900" s="179" t="s">
        <v>46</v>
      </c>
      <c r="P900" s="134">
        <f>O900*H900</f>
        <v>0</v>
      </c>
      <c r="Q900" s="134">
        <v>1.4999999999999999E-4</v>
      </c>
      <c r="R900" s="134">
        <f>Q900*H900</f>
        <v>4.4999999999999999E-4</v>
      </c>
      <c r="S900" s="134">
        <v>0</v>
      </c>
      <c r="T900" s="135">
        <f>S900*H900</f>
        <v>0</v>
      </c>
      <c r="AR900" s="136" t="s">
        <v>383</v>
      </c>
      <c r="AT900" s="136" t="s">
        <v>287</v>
      </c>
      <c r="AU900" s="136" t="s">
        <v>84</v>
      </c>
      <c r="AY900" s="18" t="s">
        <v>166</v>
      </c>
      <c r="BE900" s="137">
        <f>IF(N900="základní",J900,0)</f>
        <v>0</v>
      </c>
      <c r="BF900" s="137">
        <f>IF(N900="snížená",J900,0)</f>
        <v>0</v>
      </c>
      <c r="BG900" s="137">
        <f>IF(N900="zákl. přenesená",J900,0)</f>
        <v>0</v>
      </c>
      <c r="BH900" s="137">
        <f>IF(N900="sníž. přenesená",J900,0)</f>
        <v>0</v>
      </c>
      <c r="BI900" s="137">
        <f>IF(N900="nulová",J900,0)</f>
        <v>0</v>
      </c>
      <c r="BJ900" s="18" t="s">
        <v>34</v>
      </c>
      <c r="BK900" s="137">
        <f>ROUND(I900*H900,2)</f>
        <v>0</v>
      </c>
      <c r="BL900" s="18" t="s">
        <v>276</v>
      </c>
      <c r="BM900" s="136" t="s">
        <v>1050</v>
      </c>
    </row>
    <row r="901" spans="2:65" s="15" customFormat="1">
      <c r="B901" s="164"/>
      <c r="D901" s="143" t="s">
        <v>177</v>
      </c>
      <c r="E901" s="165" t="s">
        <v>19</v>
      </c>
      <c r="F901" s="166" t="s">
        <v>103</v>
      </c>
      <c r="H901" s="165" t="s">
        <v>19</v>
      </c>
      <c r="I901" s="167"/>
      <c r="L901" s="164"/>
      <c r="M901" s="168"/>
      <c r="T901" s="169"/>
      <c r="AT901" s="165" t="s">
        <v>177</v>
      </c>
      <c r="AU901" s="165" t="s">
        <v>84</v>
      </c>
      <c r="AV901" s="15" t="s">
        <v>34</v>
      </c>
      <c r="AW901" s="15" t="s">
        <v>33</v>
      </c>
      <c r="AX901" s="15" t="s">
        <v>75</v>
      </c>
      <c r="AY901" s="165" t="s">
        <v>166</v>
      </c>
    </row>
    <row r="902" spans="2:65" s="12" customFormat="1">
      <c r="B902" s="142"/>
      <c r="D902" s="143" t="s">
        <v>177</v>
      </c>
      <c r="E902" s="144" t="s">
        <v>19</v>
      </c>
      <c r="F902" s="145" t="s">
        <v>1026</v>
      </c>
      <c r="H902" s="146">
        <v>1</v>
      </c>
      <c r="I902" s="147"/>
      <c r="L902" s="142"/>
      <c r="M902" s="148"/>
      <c r="T902" s="149"/>
      <c r="AT902" s="144" t="s">
        <v>177</v>
      </c>
      <c r="AU902" s="144" t="s">
        <v>84</v>
      </c>
      <c r="AV902" s="12" t="s">
        <v>84</v>
      </c>
      <c r="AW902" s="12" t="s">
        <v>33</v>
      </c>
      <c r="AX902" s="12" t="s">
        <v>75</v>
      </c>
      <c r="AY902" s="144" t="s">
        <v>166</v>
      </c>
    </row>
    <row r="903" spans="2:65" s="12" customFormat="1">
      <c r="B903" s="142"/>
      <c r="D903" s="143" t="s">
        <v>177</v>
      </c>
      <c r="E903" s="144" t="s">
        <v>19</v>
      </c>
      <c r="F903" s="145" t="s">
        <v>1014</v>
      </c>
      <c r="H903" s="146">
        <v>1</v>
      </c>
      <c r="I903" s="147"/>
      <c r="L903" s="142"/>
      <c r="M903" s="148"/>
      <c r="T903" s="149"/>
      <c r="AT903" s="144" t="s">
        <v>177</v>
      </c>
      <c r="AU903" s="144" t="s">
        <v>84</v>
      </c>
      <c r="AV903" s="12" t="s">
        <v>84</v>
      </c>
      <c r="AW903" s="12" t="s">
        <v>33</v>
      </c>
      <c r="AX903" s="12" t="s">
        <v>75</v>
      </c>
      <c r="AY903" s="144" t="s">
        <v>166</v>
      </c>
    </row>
    <row r="904" spans="2:65" s="12" customFormat="1">
      <c r="B904" s="142"/>
      <c r="D904" s="143" t="s">
        <v>177</v>
      </c>
      <c r="E904" s="144" t="s">
        <v>19</v>
      </c>
      <c r="F904" s="145" t="s">
        <v>1027</v>
      </c>
      <c r="H904" s="146">
        <v>1</v>
      </c>
      <c r="I904" s="147"/>
      <c r="L904" s="142"/>
      <c r="M904" s="148"/>
      <c r="T904" s="149"/>
      <c r="AT904" s="144" t="s">
        <v>177</v>
      </c>
      <c r="AU904" s="144" t="s">
        <v>84</v>
      </c>
      <c r="AV904" s="12" t="s">
        <v>84</v>
      </c>
      <c r="AW904" s="12" t="s">
        <v>33</v>
      </c>
      <c r="AX904" s="12" t="s">
        <v>75</v>
      </c>
      <c r="AY904" s="144" t="s">
        <v>166</v>
      </c>
    </row>
    <row r="905" spans="2:65" s="13" customFormat="1">
      <c r="B905" s="150"/>
      <c r="D905" s="143" t="s">
        <v>177</v>
      </c>
      <c r="E905" s="151" t="s">
        <v>19</v>
      </c>
      <c r="F905" s="152" t="s">
        <v>179</v>
      </c>
      <c r="H905" s="153">
        <v>3</v>
      </c>
      <c r="I905" s="154"/>
      <c r="L905" s="150"/>
      <c r="M905" s="155"/>
      <c r="T905" s="156"/>
      <c r="AT905" s="151" t="s">
        <v>177</v>
      </c>
      <c r="AU905" s="151" t="s">
        <v>84</v>
      </c>
      <c r="AV905" s="13" t="s">
        <v>89</v>
      </c>
      <c r="AW905" s="13" t="s">
        <v>33</v>
      </c>
      <c r="AX905" s="13" t="s">
        <v>75</v>
      </c>
      <c r="AY905" s="151" t="s">
        <v>166</v>
      </c>
    </row>
    <row r="906" spans="2:65" s="14" customFormat="1">
      <c r="B906" s="157"/>
      <c r="D906" s="143" t="s">
        <v>177</v>
      </c>
      <c r="E906" s="158" t="s">
        <v>19</v>
      </c>
      <c r="F906" s="159" t="s">
        <v>180</v>
      </c>
      <c r="H906" s="160">
        <v>3</v>
      </c>
      <c r="I906" s="161"/>
      <c r="L906" s="157"/>
      <c r="M906" s="162"/>
      <c r="T906" s="163"/>
      <c r="AT906" s="158" t="s">
        <v>177</v>
      </c>
      <c r="AU906" s="158" t="s">
        <v>84</v>
      </c>
      <c r="AV906" s="14" t="s">
        <v>173</v>
      </c>
      <c r="AW906" s="14" t="s">
        <v>33</v>
      </c>
      <c r="AX906" s="14" t="s">
        <v>34</v>
      </c>
      <c r="AY906" s="158" t="s">
        <v>166</v>
      </c>
    </row>
    <row r="907" spans="2:65" s="1" customFormat="1" ht="21.75" customHeight="1">
      <c r="B907" s="33"/>
      <c r="C907" s="125" t="s">
        <v>1051</v>
      </c>
      <c r="D907" s="125" t="s">
        <v>168</v>
      </c>
      <c r="E907" s="126" t="s">
        <v>1052</v>
      </c>
      <c r="F907" s="127" t="s">
        <v>1053</v>
      </c>
      <c r="G907" s="128" t="s">
        <v>104</v>
      </c>
      <c r="H907" s="129">
        <v>8</v>
      </c>
      <c r="I907" s="130"/>
      <c r="J907" s="131">
        <f>ROUND(I907*H907,2)</f>
        <v>0</v>
      </c>
      <c r="K907" s="127" t="s">
        <v>172</v>
      </c>
      <c r="L907" s="33"/>
      <c r="M907" s="132" t="s">
        <v>19</v>
      </c>
      <c r="N907" s="133" t="s">
        <v>46</v>
      </c>
      <c r="P907" s="134">
        <f>O907*H907</f>
        <v>0</v>
      </c>
      <c r="Q907" s="134">
        <v>0</v>
      </c>
      <c r="R907" s="134">
        <f>Q907*H907</f>
        <v>0</v>
      </c>
      <c r="S907" s="134">
        <v>1.1999999999999999E-3</v>
      </c>
      <c r="T907" s="135">
        <f>S907*H907</f>
        <v>9.5999999999999992E-3</v>
      </c>
      <c r="AR907" s="136" t="s">
        <v>276</v>
      </c>
      <c r="AT907" s="136" t="s">
        <v>168</v>
      </c>
      <c r="AU907" s="136" t="s">
        <v>84</v>
      </c>
      <c r="AY907" s="18" t="s">
        <v>166</v>
      </c>
      <c r="BE907" s="137">
        <f>IF(N907="základní",J907,0)</f>
        <v>0</v>
      </c>
      <c r="BF907" s="137">
        <f>IF(N907="snížená",J907,0)</f>
        <v>0</v>
      </c>
      <c r="BG907" s="137">
        <f>IF(N907="zákl. přenesená",J907,0)</f>
        <v>0</v>
      </c>
      <c r="BH907" s="137">
        <f>IF(N907="sníž. přenesená",J907,0)</f>
        <v>0</v>
      </c>
      <c r="BI907" s="137">
        <f>IF(N907="nulová",J907,0)</f>
        <v>0</v>
      </c>
      <c r="BJ907" s="18" t="s">
        <v>34</v>
      </c>
      <c r="BK907" s="137">
        <f>ROUND(I907*H907,2)</f>
        <v>0</v>
      </c>
      <c r="BL907" s="18" t="s">
        <v>276</v>
      </c>
      <c r="BM907" s="136" t="s">
        <v>1054</v>
      </c>
    </row>
    <row r="908" spans="2:65" s="1" customFormat="1">
      <c r="B908" s="33"/>
      <c r="D908" s="138" t="s">
        <v>175</v>
      </c>
      <c r="F908" s="139" t="s">
        <v>1055</v>
      </c>
      <c r="I908" s="140"/>
      <c r="L908" s="33"/>
      <c r="M908" s="141"/>
      <c r="T908" s="54"/>
      <c r="AT908" s="18" t="s">
        <v>175</v>
      </c>
      <c r="AU908" s="18" t="s">
        <v>84</v>
      </c>
    </row>
    <row r="909" spans="2:65" s="12" customFormat="1">
      <c r="B909" s="142"/>
      <c r="D909" s="143" t="s">
        <v>177</v>
      </c>
      <c r="E909" s="144" t="s">
        <v>19</v>
      </c>
      <c r="F909" s="145" t="s">
        <v>102</v>
      </c>
      <c r="H909" s="146">
        <v>8</v>
      </c>
      <c r="I909" s="147"/>
      <c r="L909" s="142"/>
      <c r="M909" s="148"/>
      <c r="T909" s="149"/>
      <c r="AT909" s="144" t="s">
        <v>177</v>
      </c>
      <c r="AU909" s="144" t="s">
        <v>84</v>
      </c>
      <c r="AV909" s="12" t="s">
        <v>84</v>
      </c>
      <c r="AW909" s="12" t="s">
        <v>33</v>
      </c>
      <c r="AX909" s="12" t="s">
        <v>75</v>
      </c>
      <c r="AY909" s="144" t="s">
        <v>166</v>
      </c>
    </row>
    <row r="910" spans="2:65" s="13" customFormat="1">
      <c r="B910" s="150"/>
      <c r="D910" s="143" t="s">
        <v>177</v>
      </c>
      <c r="E910" s="151" t="s">
        <v>19</v>
      </c>
      <c r="F910" s="152" t="s">
        <v>179</v>
      </c>
      <c r="H910" s="153">
        <v>8</v>
      </c>
      <c r="I910" s="154"/>
      <c r="L910" s="150"/>
      <c r="M910" s="155"/>
      <c r="T910" s="156"/>
      <c r="AT910" s="151" t="s">
        <v>177</v>
      </c>
      <c r="AU910" s="151" t="s">
        <v>84</v>
      </c>
      <c r="AV910" s="13" t="s">
        <v>89</v>
      </c>
      <c r="AW910" s="13" t="s">
        <v>33</v>
      </c>
      <c r="AX910" s="13" t="s">
        <v>75</v>
      </c>
      <c r="AY910" s="151" t="s">
        <v>166</v>
      </c>
    </row>
    <row r="911" spans="2:65" s="14" customFormat="1">
      <c r="B911" s="157"/>
      <c r="D911" s="143" t="s">
        <v>177</v>
      </c>
      <c r="E911" s="158" t="s">
        <v>19</v>
      </c>
      <c r="F911" s="159" t="s">
        <v>180</v>
      </c>
      <c r="H911" s="160">
        <v>8</v>
      </c>
      <c r="I911" s="161"/>
      <c r="L911" s="157"/>
      <c r="M911" s="162"/>
      <c r="T911" s="163"/>
      <c r="AT911" s="158" t="s">
        <v>177</v>
      </c>
      <c r="AU911" s="158" t="s">
        <v>84</v>
      </c>
      <c r="AV911" s="14" t="s">
        <v>173</v>
      </c>
      <c r="AW911" s="14" t="s">
        <v>33</v>
      </c>
      <c r="AX911" s="14" t="s">
        <v>34</v>
      </c>
      <c r="AY911" s="158" t="s">
        <v>166</v>
      </c>
    </row>
    <row r="912" spans="2:65" s="1" customFormat="1" ht="16.5" customHeight="1">
      <c r="B912" s="33"/>
      <c r="C912" s="125" t="s">
        <v>1056</v>
      </c>
      <c r="D912" s="125" t="s">
        <v>168</v>
      </c>
      <c r="E912" s="126" t="s">
        <v>1057</v>
      </c>
      <c r="F912" s="127" t="s">
        <v>1058</v>
      </c>
      <c r="G912" s="128" t="s">
        <v>104</v>
      </c>
      <c r="H912" s="129">
        <v>2</v>
      </c>
      <c r="I912" s="130"/>
      <c r="J912" s="131">
        <f>ROUND(I912*H912,2)</f>
        <v>0</v>
      </c>
      <c r="K912" s="127" t="s">
        <v>172</v>
      </c>
      <c r="L912" s="33"/>
      <c r="M912" s="132" t="s">
        <v>19</v>
      </c>
      <c r="N912" s="133" t="s">
        <v>46</v>
      </c>
      <c r="P912" s="134">
        <f>O912*H912</f>
        <v>0</v>
      </c>
      <c r="Q912" s="134">
        <v>0</v>
      </c>
      <c r="R912" s="134">
        <f>Q912*H912</f>
        <v>0</v>
      </c>
      <c r="S912" s="134">
        <v>2.4E-2</v>
      </c>
      <c r="T912" s="135">
        <f>S912*H912</f>
        <v>4.8000000000000001E-2</v>
      </c>
      <c r="AR912" s="136" t="s">
        <v>276</v>
      </c>
      <c r="AT912" s="136" t="s">
        <v>168</v>
      </c>
      <c r="AU912" s="136" t="s">
        <v>84</v>
      </c>
      <c r="AY912" s="18" t="s">
        <v>166</v>
      </c>
      <c r="BE912" s="137">
        <f>IF(N912="základní",J912,0)</f>
        <v>0</v>
      </c>
      <c r="BF912" s="137">
        <f>IF(N912="snížená",J912,0)</f>
        <v>0</v>
      </c>
      <c r="BG912" s="137">
        <f>IF(N912="zákl. přenesená",J912,0)</f>
        <v>0</v>
      </c>
      <c r="BH912" s="137">
        <f>IF(N912="sníž. přenesená",J912,0)</f>
        <v>0</v>
      </c>
      <c r="BI912" s="137">
        <f>IF(N912="nulová",J912,0)</f>
        <v>0</v>
      </c>
      <c r="BJ912" s="18" t="s">
        <v>34</v>
      </c>
      <c r="BK912" s="137">
        <f>ROUND(I912*H912,2)</f>
        <v>0</v>
      </c>
      <c r="BL912" s="18" t="s">
        <v>276</v>
      </c>
      <c r="BM912" s="136" t="s">
        <v>1059</v>
      </c>
    </row>
    <row r="913" spans="2:65" s="1" customFormat="1">
      <c r="B913" s="33"/>
      <c r="D913" s="138" t="s">
        <v>175</v>
      </c>
      <c r="F913" s="139" t="s">
        <v>1060</v>
      </c>
      <c r="I913" s="140"/>
      <c r="L913" s="33"/>
      <c r="M913" s="141"/>
      <c r="T913" s="54"/>
      <c r="AT913" s="18" t="s">
        <v>175</v>
      </c>
      <c r="AU913" s="18" t="s">
        <v>84</v>
      </c>
    </row>
    <row r="914" spans="2:65" s="12" customFormat="1">
      <c r="B914" s="142"/>
      <c r="D914" s="143" t="s">
        <v>177</v>
      </c>
      <c r="E914" s="144" t="s">
        <v>19</v>
      </c>
      <c r="F914" s="145" t="s">
        <v>1026</v>
      </c>
      <c r="H914" s="146">
        <v>1</v>
      </c>
      <c r="I914" s="147"/>
      <c r="L914" s="142"/>
      <c r="M914" s="148"/>
      <c r="T914" s="149"/>
      <c r="AT914" s="144" t="s">
        <v>177</v>
      </c>
      <c r="AU914" s="144" t="s">
        <v>84</v>
      </c>
      <c r="AV914" s="12" t="s">
        <v>84</v>
      </c>
      <c r="AW914" s="12" t="s">
        <v>33</v>
      </c>
      <c r="AX914" s="12" t="s">
        <v>75</v>
      </c>
      <c r="AY914" s="144" t="s">
        <v>166</v>
      </c>
    </row>
    <row r="915" spans="2:65" s="12" customFormat="1">
      <c r="B915" s="142"/>
      <c r="D915" s="143" t="s">
        <v>177</v>
      </c>
      <c r="E915" s="144" t="s">
        <v>19</v>
      </c>
      <c r="F915" s="145" t="s">
        <v>1027</v>
      </c>
      <c r="H915" s="146">
        <v>1</v>
      </c>
      <c r="I915" s="147"/>
      <c r="L915" s="142"/>
      <c r="M915" s="148"/>
      <c r="T915" s="149"/>
      <c r="AT915" s="144" t="s">
        <v>177</v>
      </c>
      <c r="AU915" s="144" t="s">
        <v>84</v>
      </c>
      <c r="AV915" s="12" t="s">
        <v>84</v>
      </c>
      <c r="AW915" s="12" t="s">
        <v>33</v>
      </c>
      <c r="AX915" s="12" t="s">
        <v>75</v>
      </c>
      <c r="AY915" s="144" t="s">
        <v>166</v>
      </c>
    </row>
    <row r="916" spans="2:65" s="13" customFormat="1">
      <c r="B916" s="150"/>
      <c r="D916" s="143" t="s">
        <v>177</v>
      </c>
      <c r="E916" s="151" t="s">
        <v>19</v>
      </c>
      <c r="F916" s="152" t="s">
        <v>179</v>
      </c>
      <c r="H916" s="153">
        <v>2</v>
      </c>
      <c r="I916" s="154"/>
      <c r="L916" s="150"/>
      <c r="M916" s="155"/>
      <c r="T916" s="156"/>
      <c r="AT916" s="151" t="s">
        <v>177</v>
      </c>
      <c r="AU916" s="151" t="s">
        <v>84</v>
      </c>
      <c r="AV916" s="13" t="s">
        <v>89</v>
      </c>
      <c r="AW916" s="13" t="s">
        <v>33</v>
      </c>
      <c r="AX916" s="13" t="s">
        <v>75</v>
      </c>
      <c r="AY916" s="151" t="s">
        <v>166</v>
      </c>
    </row>
    <row r="917" spans="2:65" s="14" customFormat="1">
      <c r="B917" s="157"/>
      <c r="D917" s="143" t="s">
        <v>177</v>
      </c>
      <c r="E917" s="158" t="s">
        <v>19</v>
      </c>
      <c r="F917" s="159" t="s">
        <v>180</v>
      </c>
      <c r="H917" s="160">
        <v>2</v>
      </c>
      <c r="I917" s="161"/>
      <c r="L917" s="157"/>
      <c r="M917" s="162"/>
      <c r="T917" s="163"/>
      <c r="AT917" s="158" t="s">
        <v>177</v>
      </c>
      <c r="AU917" s="158" t="s">
        <v>84</v>
      </c>
      <c r="AV917" s="14" t="s">
        <v>173</v>
      </c>
      <c r="AW917" s="14" t="s">
        <v>33</v>
      </c>
      <c r="AX917" s="14" t="s">
        <v>34</v>
      </c>
      <c r="AY917" s="158" t="s">
        <v>166</v>
      </c>
    </row>
    <row r="918" spans="2:65" s="1" customFormat="1" ht="16.5" customHeight="1">
      <c r="B918" s="33"/>
      <c r="C918" s="125" t="s">
        <v>1061</v>
      </c>
      <c r="D918" s="125" t="s">
        <v>168</v>
      </c>
      <c r="E918" s="126" t="s">
        <v>1062</v>
      </c>
      <c r="F918" s="127" t="s">
        <v>1592</v>
      </c>
      <c r="G918" s="128" t="s">
        <v>406</v>
      </c>
      <c r="H918" s="129">
        <v>0</v>
      </c>
      <c r="I918" s="130"/>
      <c r="J918" s="131">
        <f>ROUND(I918*H918,2)</f>
        <v>0</v>
      </c>
      <c r="K918" s="127" t="s">
        <v>19</v>
      </c>
      <c r="L918" s="33"/>
      <c r="M918" s="132" t="s">
        <v>19</v>
      </c>
      <c r="N918" s="133" t="s">
        <v>46</v>
      </c>
      <c r="P918" s="134">
        <f>O918*H918</f>
        <v>0</v>
      </c>
      <c r="Q918" s="134">
        <v>0</v>
      </c>
      <c r="R918" s="134">
        <f>Q918*H918</f>
        <v>0</v>
      </c>
      <c r="S918" s="134">
        <v>0</v>
      </c>
      <c r="T918" s="135">
        <f>S918*H918</f>
        <v>0</v>
      </c>
      <c r="AR918" s="136" t="s">
        <v>276</v>
      </c>
      <c r="AT918" s="136" t="s">
        <v>168</v>
      </c>
      <c r="AU918" s="136" t="s">
        <v>84</v>
      </c>
      <c r="AY918" s="18" t="s">
        <v>166</v>
      </c>
      <c r="BE918" s="137">
        <f>IF(N918="základní",J918,0)</f>
        <v>0</v>
      </c>
      <c r="BF918" s="137">
        <f>IF(N918="snížená",J918,0)</f>
        <v>0</v>
      </c>
      <c r="BG918" s="137">
        <f>IF(N918="zákl. přenesená",J918,0)</f>
        <v>0</v>
      </c>
      <c r="BH918" s="137">
        <f>IF(N918="sníž. přenesená",J918,0)</f>
        <v>0</v>
      </c>
      <c r="BI918" s="137">
        <f>IF(N918="nulová",J918,0)</f>
        <v>0</v>
      </c>
      <c r="BJ918" s="18" t="s">
        <v>34</v>
      </c>
      <c r="BK918" s="137">
        <f>ROUND(I918*H918,2)</f>
        <v>0</v>
      </c>
      <c r="BL918" s="18" t="s">
        <v>276</v>
      </c>
      <c r="BM918" s="136" t="s">
        <v>1063</v>
      </c>
    </row>
    <row r="919" spans="2:65" s="15" customFormat="1" ht="20.399999999999999">
      <c r="B919" s="164"/>
      <c r="D919" s="143" t="s">
        <v>177</v>
      </c>
      <c r="E919" s="165" t="s">
        <v>19</v>
      </c>
      <c r="F919" s="166" t="s">
        <v>1064</v>
      </c>
      <c r="H919" s="165" t="s">
        <v>19</v>
      </c>
      <c r="I919" s="167"/>
      <c r="L919" s="164"/>
      <c r="M919" s="168"/>
      <c r="T919" s="169"/>
      <c r="AT919" s="165" t="s">
        <v>177</v>
      </c>
      <c r="AU919" s="165" t="s">
        <v>84</v>
      </c>
      <c r="AV919" s="15" t="s">
        <v>34</v>
      </c>
      <c r="AW919" s="15" t="s">
        <v>33</v>
      </c>
      <c r="AX919" s="15" t="s">
        <v>75</v>
      </c>
      <c r="AY919" s="165" t="s">
        <v>166</v>
      </c>
    </row>
    <row r="920" spans="2:65" s="12" customFormat="1">
      <c r="B920" s="142"/>
      <c r="D920" s="143" t="s">
        <v>177</v>
      </c>
      <c r="E920" s="144" t="s">
        <v>19</v>
      </c>
      <c r="F920" s="145" t="s">
        <v>1065</v>
      </c>
      <c r="H920" s="146">
        <v>0</v>
      </c>
      <c r="I920" s="147"/>
      <c r="L920" s="142"/>
      <c r="M920" s="148"/>
      <c r="T920" s="149"/>
      <c r="AT920" s="144" t="s">
        <v>177</v>
      </c>
      <c r="AU920" s="144" t="s">
        <v>84</v>
      </c>
      <c r="AV920" s="12" t="s">
        <v>84</v>
      </c>
      <c r="AW920" s="12" t="s">
        <v>33</v>
      </c>
      <c r="AX920" s="12" t="s">
        <v>75</v>
      </c>
      <c r="AY920" s="144" t="s">
        <v>166</v>
      </c>
    </row>
    <row r="921" spans="2:65" s="13" customFormat="1">
      <c r="B921" s="150"/>
      <c r="D921" s="143" t="s">
        <v>177</v>
      </c>
      <c r="E921" s="151" t="s">
        <v>19</v>
      </c>
      <c r="F921" s="152" t="s">
        <v>179</v>
      </c>
      <c r="H921" s="153">
        <v>0</v>
      </c>
      <c r="I921" s="154"/>
      <c r="L921" s="150"/>
      <c r="M921" s="155"/>
      <c r="T921" s="156"/>
      <c r="AT921" s="151" t="s">
        <v>177</v>
      </c>
      <c r="AU921" s="151" t="s">
        <v>84</v>
      </c>
      <c r="AV921" s="13" t="s">
        <v>89</v>
      </c>
      <c r="AW921" s="13" t="s">
        <v>33</v>
      </c>
      <c r="AX921" s="13" t="s">
        <v>75</v>
      </c>
      <c r="AY921" s="151" t="s">
        <v>166</v>
      </c>
    </row>
    <row r="922" spans="2:65" s="14" customFormat="1">
      <c r="B922" s="157"/>
      <c r="D922" s="143" t="s">
        <v>177</v>
      </c>
      <c r="E922" s="158" t="s">
        <v>19</v>
      </c>
      <c r="F922" s="159" t="s">
        <v>180</v>
      </c>
      <c r="H922" s="160">
        <v>0</v>
      </c>
      <c r="I922" s="161"/>
      <c r="L922" s="157"/>
      <c r="M922" s="162"/>
      <c r="T922" s="163"/>
      <c r="AT922" s="158" t="s">
        <v>177</v>
      </c>
      <c r="AU922" s="158" t="s">
        <v>84</v>
      </c>
      <c r="AV922" s="14" t="s">
        <v>173</v>
      </c>
      <c r="AW922" s="14" t="s">
        <v>33</v>
      </c>
      <c r="AX922" s="14" t="s">
        <v>34</v>
      </c>
      <c r="AY922" s="158" t="s">
        <v>166</v>
      </c>
    </row>
    <row r="923" spans="2:65" s="1" customFormat="1" ht="24.15" customHeight="1">
      <c r="B923" s="33"/>
      <c r="C923" s="125" t="s">
        <v>1066</v>
      </c>
      <c r="D923" s="125" t="s">
        <v>168</v>
      </c>
      <c r="E923" s="126" t="s">
        <v>1067</v>
      </c>
      <c r="F923" s="127" t="s">
        <v>1068</v>
      </c>
      <c r="G923" s="128" t="s">
        <v>530</v>
      </c>
      <c r="H923" s="180"/>
      <c r="I923" s="130"/>
      <c r="J923" s="131">
        <f>ROUND(I923*H923,2)</f>
        <v>0</v>
      </c>
      <c r="K923" s="127" t="s">
        <v>172</v>
      </c>
      <c r="L923" s="33"/>
      <c r="M923" s="132" t="s">
        <v>19</v>
      </c>
      <c r="N923" s="133" t="s">
        <v>46</v>
      </c>
      <c r="P923" s="134">
        <f>O923*H923</f>
        <v>0</v>
      </c>
      <c r="Q923" s="134">
        <v>0</v>
      </c>
      <c r="R923" s="134">
        <f>Q923*H923</f>
        <v>0</v>
      </c>
      <c r="S923" s="134">
        <v>0</v>
      </c>
      <c r="T923" s="135">
        <f>S923*H923</f>
        <v>0</v>
      </c>
      <c r="AR923" s="136" t="s">
        <v>276</v>
      </c>
      <c r="AT923" s="136" t="s">
        <v>168</v>
      </c>
      <c r="AU923" s="136" t="s">
        <v>84</v>
      </c>
      <c r="AY923" s="18" t="s">
        <v>166</v>
      </c>
      <c r="BE923" s="137">
        <f>IF(N923="základní",J923,0)</f>
        <v>0</v>
      </c>
      <c r="BF923" s="137">
        <f>IF(N923="snížená",J923,0)</f>
        <v>0</v>
      </c>
      <c r="BG923" s="137">
        <f>IF(N923="zákl. přenesená",J923,0)</f>
        <v>0</v>
      </c>
      <c r="BH923" s="137">
        <f>IF(N923="sníž. přenesená",J923,0)</f>
        <v>0</v>
      </c>
      <c r="BI923" s="137">
        <f>IF(N923="nulová",J923,0)</f>
        <v>0</v>
      </c>
      <c r="BJ923" s="18" t="s">
        <v>34</v>
      </c>
      <c r="BK923" s="137">
        <f>ROUND(I923*H923,2)</f>
        <v>0</v>
      </c>
      <c r="BL923" s="18" t="s">
        <v>276</v>
      </c>
      <c r="BM923" s="136" t="s">
        <v>1069</v>
      </c>
    </row>
    <row r="924" spans="2:65" s="1" customFormat="1">
      <c r="B924" s="33"/>
      <c r="D924" s="138" t="s">
        <v>175</v>
      </c>
      <c r="F924" s="139" t="s">
        <v>1070</v>
      </c>
      <c r="I924" s="140"/>
      <c r="L924" s="33"/>
      <c r="M924" s="141"/>
      <c r="T924" s="54"/>
      <c r="AT924" s="18" t="s">
        <v>175</v>
      </c>
      <c r="AU924" s="18" t="s">
        <v>84</v>
      </c>
    </row>
    <row r="925" spans="2:65" s="11" customFormat="1" ht="22.95" customHeight="1">
      <c r="B925" s="113"/>
      <c r="D925" s="114" t="s">
        <v>74</v>
      </c>
      <c r="E925" s="123" t="s">
        <v>1071</v>
      </c>
      <c r="F925" s="123" t="s">
        <v>1072</v>
      </c>
      <c r="I925" s="116"/>
      <c r="J925" s="124">
        <f>BK925</f>
        <v>0</v>
      </c>
      <c r="L925" s="113"/>
      <c r="M925" s="118"/>
      <c r="P925" s="119">
        <f>SUM(P926:P941)</f>
        <v>0</v>
      </c>
      <c r="R925" s="119">
        <f>SUM(R926:R941)</f>
        <v>1.8400000000000001E-3</v>
      </c>
      <c r="T925" s="120">
        <f>SUM(T926:T941)</f>
        <v>0</v>
      </c>
      <c r="AR925" s="114" t="s">
        <v>84</v>
      </c>
      <c r="AT925" s="121" t="s">
        <v>74</v>
      </c>
      <c r="AU925" s="121" t="s">
        <v>34</v>
      </c>
      <c r="AY925" s="114" t="s">
        <v>166</v>
      </c>
      <c r="BK925" s="122">
        <f>SUM(BK926:BK941)</f>
        <v>0</v>
      </c>
    </row>
    <row r="926" spans="2:65" s="1" customFormat="1" ht="16.5" customHeight="1">
      <c r="B926" s="33"/>
      <c r="C926" s="125" t="s">
        <v>1073</v>
      </c>
      <c r="D926" s="125" t="s">
        <v>168</v>
      </c>
      <c r="E926" s="126" t="s">
        <v>1074</v>
      </c>
      <c r="F926" s="127" t="s">
        <v>1075</v>
      </c>
      <c r="G926" s="128" t="s">
        <v>1076</v>
      </c>
      <c r="H926" s="129">
        <v>2</v>
      </c>
      <c r="I926" s="130"/>
      <c r="J926" s="131">
        <f>ROUND(I926*H926,2)</f>
        <v>0</v>
      </c>
      <c r="K926" s="127" t="s">
        <v>172</v>
      </c>
      <c r="L926" s="33"/>
      <c r="M926" s="132" t="s">
        <v>19</v>
      </c>
      <c r="N926" s="133" t="s">
        <v>46</v>
      </c>
      <c r="P926" s="134">
        <f>O926*H926</f>
        <v>0</v>
      </c>
      <c r="Q926" s="134">
        <v>6.9999999999999994E-5</v>
      </c>
      <c r="R926" s="134">
        <f>Q926*H926</f>
        <v>1.3999999999999999E-4</v>
      </c>
      <c r="S926" s="134">
        <v>0</v>
      </c>
      <c r="T926" s="135">
        <f>S926*H926</f>
        <v>0</v>
      </c>
      <c r="AR926" s="136" t="s">
        <v>276</v>
      </c>
      <c r="AT926" s="136" t="s">
        <v>168</v>
      </c>
      <c r="AU926" s="136" t="s">
        <v>84</v>
      </c>
      <c r="AY926" s="18" t="s">
        <v>166</v>
      </c>
      <c r="BE926" s="137">
        <f>IF(N926="základní",J926,0)</f>
        <v>0</v>
      </c>
      <c r="BF926" s="137">
        <f>IF(N926="snížená",J926,0)</f>
        <v>0</v>
      </c>
      <c r="BG926" s="137">
        <f>IF(N926="zákl. přenesená",J926,0)</f>
        <v>0</v>
      </c>
      <c r="BH926" s="137">
        <f>IF(N926="sníž. přenesená",J926,0)</f>
        <v>0</v>
      </c>
      <c r="BI926" s="137">
        <f>IF(N926="nulová",J926,0)</f>
        <v>0</v>
      </c>
      <c r="BJ926" s="18" t="s">
        <v>34</v>
      </c>
      <c r="BK926" s="137">
        <f>ROUND(I926*H926,2)</f>
        <v>0</v>
      </c>
      <c r="BL926" s="18" t="s">
        <v>276</v>
      </c>
      <c r="BM926" s="136" t="s">
        <v>1077</v>
      </c>
    </row>
    <row r="927" spans="2:65" s="1" customFormat="1">
      <c r="B927" s="33"/>
      <c r="D927" s="138" t="s">
        <v>175</v>
      </c>
      <c r="F927" s="139" t="s">
        <v>1078</v>
      </c>
      <c r="I927" s="140"/>
      <c r="L927" s="33"/>
      <c r="M927" s="141"/>
      <c r="T927" s="54"/>
      <c r="AT927" s="18" t="s">
        <v>175</v>
      </c>
      <c r="AU927" s="18" t="s">
        <v>84</v>
      </c>
    </row>
    <row r="928" spans="2:65" s="15" customFormat="1">
      <c r="B928" s="164"/>
      <c r="D928" s="143" t="s">
        <v>177</v>
      </c>
      <c r="E928" s="165" t="s">
        <v>19</v>
      </c>
      <c r="F928" s="166" t="s">
        <v>1079</v>
      </c>
      <c r="H928" s="165" t="s">
        <v>19</v>
      </c>
      <c r="I928" s="167"/>
      <c r="L928" s="164"/>
      <c r="M928" s="168"/>
      <c r="T928" s="169"/>
      <c r="AT928" s="165" t="s">
        <v>177</v>
      </c>
      <c r="AU928" s="165" t="s">
        <v>84</v>
      </c>
      <c r="AV928" s="15" t="s">
        <v>34</v>
      </c>
      <c r="AW928" s="15" t="s">
        <v>33</v>
      </c>
      <c r="AX928" s="15" t="s">
        <v>75</v>
      </c>
      <c r="AY928" s="165" t="s">
        <v>166</v>
      </c>
    </row>
    <row r="929" spans="2:65" s="12" customFormat="1">
      <c r="B929" s="142"/>
      <c r="D929" s="143" t="s">
        <v>177</v>
      </c>
      <c r="E929" s="144" t="s">
        <v>19</v>
      </c>
      <c r="F929" s="145" t="s">
        <v>84</v>
      </c>
      <c r="H929" s="146">
        <v>2</v>
      </c>
      <c r="I929" s="147"/>
      <c r="L929" s="142"/>
      <c r="M929" s="148"/>
      <c r="T929" s="149"/>
      <c r="AT929" s="144" t="s">
        <v>177</v>
      </c>
      <c r="AU929" s="144" t="s">
        <v>84</v>
      </c>
      <c r="AV929" s="12" t="s">
        <v>84</v>
      </c>
      <c r="AW929" s="12" t="s">
        <v>33</v>
      </c>
      <c r="AX929" s="12" t="s">
        <v>75</v>
      </c>
      <c r="AY929" s="144" t="s">
        <v>166</v>
      </c>
    </row>
    <row r="930" spans="2:65" s="13" customFormat="1">
      <c r="B930" s="150"/>
      <c r="D930" s="143" t="s">
        <v>177</v>
      </c>
      <c r="E930" s="151" t="s">
        <v>19</v>
      </c>
      <c r="F930" s="152" t="s">
        <v>179</v>
      </c>
      <c r="H930" s="153">
        <v>2</v>
      </c>
      <c r="I930" s="154"/>
      <c r="L930" s="150"/>
      <c r="M930" s="155"/>
      <c r="T930" s="156"/>
      <c r="AT930" s="151" t="s">
        <v>177</v>
      </c>
      <c r="AU930" s="151" t="s">
        <v>84</v>
      </c>
      <c r="AV930" s="13" t="s">
        <v>89</v>
      </c>
      <c r="AW930" s="13" t="s">
        <v>33</v>
      </c>
      <c r="AX930" s="13" t="s">
        <v>75</v>
      </c>
      <c r="AY930" s="151" t="s">
        <v>166</v>
      </c>
    </row>
    <row r="931" spans="2:65" s="14" customFormat="1">
      <c r="B931" s="157"/>
      <c r="D931" s="143" t="s">
        <v>177</v>
      </c>
      <c r="E931" s="158" t="s">
        <v>19</v>
      </c>
      <c r="F931" s="159" t="s">
        <v>180</v>
      </c>
      <c r="H931" s="160">
        <v>2</v>
      </c>
      <c r="I931" s="161"/>
      <c r="L931" s="157"/>
      <c r="M931" s="162"/>
      <c r="T931" s="163"/>
      <c r="AT931" s="158" t="s">
        <v>177</v>
      </c>
      <c r="AU931" s="158" t="s">
        <v>84</v>
      </c>
      <c r="AV931" s="14" t="s">
        <v>173</v>
      </c>
      <c r="AW931" s="14" t="s">
        <v>33</v>
      </c>
      <c r="AX931" s="14" t="s">
        <v>34</v>
      </c>
      <c r="AY931" s="158" t="s">
        <v>166</v>
      </c>
    </row>
    <row r="932" spans="2:65" s="1" customFormat="1" ht="16.5" customHeight="1">
      <c r="B932" s="33"/>
      <c r="C932" s="170" t="s">
        <v>1080</v>
      </c>
      <c r="D932" s="170" t="s">
        <v>287</v>
      </c>
      <c r="E932" s="171" t="s">
        <v>1081</v>
      </c>
      <c r="F932" s="172" t="s">
        <v>1082</v>
      </c>
      <c r="G932" s="173" t="s">
        <v>104</v>
      </c>
      <c r="H932" s="174">
        <v>1</v>
      </c>
      <c r="I932" s="175"/>
      <c r="J932" s="176">
        <f>ROUND(I932*H932,2)</f>
        <v>0</v>
      </c>
      <c r="K932" s="172" t="s">
        <v>172</v>
      </c>
      <c r="L932" s="177"/>
      <c r="M932" s="178" t="s">
        <v>19</v>
      </c>
      <c r="N932" s="179" t="s">
        <v>46</v>
      </c>
      <c r="P932" s="134">
        <f>O932*H932</f>
        <v>0</v>
      </c>
      <c r="Q932" s="134">
        <v>8.4999999999999995E-4</v>
      </c>
      <c r="R932" s="134">
        <f>Q932*H932</f>
        <v>8.4999999999999995E-4</v>
      </c>
      <c r="S932" s="134">
        <v>0</v>
      </c>
      <c r="T932" s="135">
        <f>S932*H932</f>
        <v>0</v>
      </c>
      <c r="AR932" s="136" t="s">
        <v>383</v>
      </c>
      <c r="AT932" s="136" t="s">
        <v>287</v>
      </c>
      <c r="AU932" s="136" t="s">
        <v>84</v>
      </c>
      <c r="AY932" s="18" t="s">
        <v>166</v>
      </c>
      <c r="BE932" s="137">
        <f>IF(N932="základní",J932,0)</f>
        <v>0</v>
      </c>
      <c r="BF932" s="137">
        <f>IF(N932="snížená",J932,0)</f>
        <v>0</v>
      </c>
      <c r="BG932" s="137">
        <f>IF(N932="zákl. přenesená",J932,0)</f>
        <v>0</v>
      </c>
      <c r="BH932" s="137">
        <f>IF(N932="sníž. přenesená",J932,0)</f>
        <v>0</v>
      </c>
      <c r="BI932" s="137">
        <f>IF(N932="nulová",J932,0)</f>
        <v>0</v>
      </c>
      <c r="BJ932" s="18" t="s">
        <v>34</v>
      </c>
      <c r="BK932" s="137">
        <f>ROUND(I932*H932,2)</f>
        <v>0</v>
      </c>
      <c r="BL932" s="18" t="s">
        <v>276</v>
      </c>
      <c r="BM932" s="136" t="s">
        <v>1083</v>
      </c>
    </row>
    <row r="933" spans="2:65" s="12" customFormat="1">
      <c r="B933" s="142"/>
      <c r="D933" s="143" t="s">
        <v>177</v>
      </c>
      <c r="E933" s="144" t="s">
        <v>19</v>
      </c>
      <c r="F933" s="145" t="s">
        <v>34</v>
      </c>
      <c r="H933" s="146">
        <v>1</v>
      </c>
      <c r="I933" s="147"/>
      <c r="L933" s="142"/>
      <c r="M933" s="148"/>
      <c r="T933" s="149"/>
      <c r="AT933" s="144" t="s">
        <v>177</v>
      </c>
      <c r="AU933" s="144" t="s">
        <v>84</v>
      </c>
      <c r="AV933" s="12" t="s">
        <v>84</v>
      </c>
      <c r="AW933" s="12" t="s">
        <v>33</v>
      </c>
      <c r="AX933" s="12" t="s">
        <v>75</v>
      </c>
      <c r="AY933" s="144" t="s">
        <v>166</v>
      </c>
    </row>
    <row r="934" spans="2:65" s="13" customFormat="1">
      <c r="B934" s="150"/>
      <c r="D934" s="143" t="s">
        <v>177</v>
      </c>
      <c r="E934" s="151" t="s">
        <v>19</v>
      </c>
      <c r="F934" s="152" t="s">
        <v>179</v>
      </c>
      <c r="H934" s="153">
        <v>1</v>
      </c>
      <c r="I934" s="154"/>
      <c r="L934" s="150"/>
      <c r="M934" s="155"/>
      <c r="T934" s="156"/>
      <c r="AT934" s="151" t="s">
        <v>177</v>
      </c>
      <c r="AU934" s="151" t="s">
        <v>84</v>
      </c>
      <c r="AV934" s="13" t="s">
        <v>89</v>
      </c>
      <c r="AW934" s="13" t="s">
        <v>33</v>
      </c>
      <c r="AX934" s="13" t="s">
        <v>75</v>
      </c>
      <c r="AY934" s="151" t="s">
        <v>166</v>
      </c>
    </row>
    <row r="935" spans="2:65" s="14" customFormat="1">
      <c r="B935" s="157"/>
      <c r="D935" s="143" t="s">
        <v>177</v>
      </c>
      <c r="E935" s="158" t="s">
        <v>19</v>
      </c>
      <c r="F935" s="159" t="s">
        <v>180</v>
      </c>
      <c r="H935" s="160">
        <v>1</v>
      </c>
      <c r="I935" s="161"/>
      <c r="L935" s="157"/>
      <c r="M935" s="162"/>
      <c r="T935" s="163"/>
      <c r="AT935" s="158" t="s">
        <v>177</v>
      </c>
      <c r="AU935" s="158" t="s">
        <v>84</v>
      </c>
      <c r="AV935" s="14" t="s">
        <v>173</v>
      </c>
      <c r="AW935" s="14" t="s">
        <v>33</v>
      </c>
      <c r="AX935" s="14" t="s">
        <v>34</v>
      </c>
      <c r="AY935" s="158" t="s">
        <v>166</v>
      </c>
    </row>
    <row r="936" spans="2:65" s="1" customFormat="1" ht="16.5" customHeight="1">
      <c r="B936" s="33"/>
      <c r="C936" s="170" t="s">
        <v>1084</v>
      </c>
      <c r="D936" s="170" t="s">
        <v>287</v>
      </c>
      <c r="E936" s="171" t="s">
        <v>1085</v>
      </c>
      <c r="F936" s="172" t="s">
        <v>1086</v>
      </c>
      <c r="G936" s="173" t="s">
        <v>104</v>
      </c>
      <c r="H936" s="174">
        <v>1</v>
      </c>
      <c r="I936" s="175"/>
      <c r="J936" s="176">
        <f>ROUND(I936*H936,2)</f>
        <v>0</v>
      </c>
      <c r="K936" s="172" t="s">
        <v>172</v>
      </c>
      <c r="L936" s="177"/>
      <c r="M936" s="178" t="s">
        <v>19</v>
      </c>
      <c r="N936" s="179" t="s">
        <v>46</v>
      </c>
      <c r="P936" s="134">
        <f>O936*H936</f>
        <v>0</v>
      </c>
      <c r="Q936" s="134">
        <v>8.4999999999999995E-4</v>
      </c>
      <c r="R936" s="134">
        <f>Q936*H936</f>
        <v>8.4999999999999995E-4</v>
      </c>
      <c r="S936" s="134">
        <v>0</v>
      </c>
      <c r="T936" s="135">
        <f>S936*H936</f>
        <v>0</v>
      </c>
      <c r="AR936" s="136" t="s">
        <v>383</v>
      </c>
      <c r="AT936" s="136" t="s">
        <v>287</v>
      </c>
      <c r="AU936" s="136" t="s">
        <v>84</v>
      </c>
      <c r="AY936" s="18" t="s">
        <v>166</v>
      </c>
      <c r="BE936" s="137">
        <f>IF(N936="základní",J936,0)</f>
        <v>0</v>
      </c>
      <c r="BF936" s="137">
        <f>IF(N936="snížená",J936,0)</f>
        <v>0</v>
      </c>
      <c r="BG936" s="137">
        <f>IF(N936="zákl. přenesená",J936,0)</f>
        <v>0</v>
      </c>
      <c r="BH936" s="137">
        <f>IF(N936="sníž. přenesená",J936,0)</f>
        <v>0</v>
      </c>
      <c r="BI936" s="137">
        <f>IF(N936="nulová",J936,0)</f>
        <v>0</v>
      </c>
      <c r="BJ936" s="18" t="s">
        <v>34</v>
      </c>
      <c r="BK936" s="137">
        <f>ROUND(I936*H936,2)</f>
        <v>0</v>
      </c>
      <c r="BL936" s="18" t="s">
        <v>276</v>
      </c>
      <c r="BM936" s="136" t="s">
        <v>1087</v>
      </c>
    </row>
    <row r="937" spans="2:65" s="12" customFormat="1">
      <c r="B937" s="142"/>
      <c r="D937" s="143" t="s">
        <v>177</v>
      </c>
      <c r="E937" s="144" t="s">
        <v>19</v>
      </c>
      <c r="F937" s="145" t="s">
        <v>34</v>
      </c>
      <c r="H937" s="146">
        <v>1</v>
      </c>
      <c r="I937" s="147"/>
      <c r="L937" s="142"/>
      <c r="M937" s="148"/>
      <c r="T937" s="149"/>
      <c r="AT937" s="144" t="s">
        <v>177</v>
      </c>
      <c r="AU937" s="144" t="s">
        <v>84</v>
      </c>
      <c r="AV937" s="12" t="s">
        <v>84</v>
      </c>
      <c r="AW937" s="12" t="s">
        <v>33</v>
      </c>
      <c r="AX937" s="12" t="s">
        <v>75</v>
      </c>
      <c r="AY937" s="144" t="s">
        <v>166</v>
      </c>
    </row>
    <row r="938" spans="2:65" s="13" customFormat="1">
      <c r="B938" s="150"/>
      <c r="D938" s="143" t="s">
        <v>177</v>
      </c>
      <c r="E938" s="151" t="s">
        <v>19</v>
      </c>
      <c r="F938" s="152" t="s">
        <v>179</v>
      </c>
      <c r="H938" s="153">
        <v>1</v>
      </c>
      <c r="I938" s="154"/>
      <c r="L938" s="150"/>
      <c r="M938" s="155"/>
      <c r="T938" s="156"/>
      <c r="AT938" s="151" t="s">
        <v>177</v>
      </c>
      <c r="AU938" s="151" t="s">
        <v>84</v>
      </c>
      <c r="AV938" s="13" t="s">
        <v>89</v>
      </c>
      <c r="AW938" s="13" t="s">
        <v>33</v>
      </c>
      <c r="AX938" s="13" t="s">
        <v>75</v>
      </c>
      <c r="AY938" s="151" t="s">
        <v>166</v>
      </c>
    </row>
    <row r="939" spans="2:65" s="14" customFormat="1">
      <c r="B939" s="157"/>
      <c r="D939" s="143" t="s">
        <v>177</v>
      </c>
      <c r="E939" s="158" t="s">
        <v>19</v>
      </c>
      <c r="F939" s="159" t="s">
        <v>180</v>
      </c>
      <c r="H939" s="160">
        <v>1</v>
      </c>
      <c r="I939" s="161"/>
      <c r="L939" s="157"/>
      <c r="M939" s="162"/>
      <c r="T939" s="163"/>
      <c r="AT939" s="158" t="s">
        <v>177</v>
      </c>
      <c r="AU939" s="158" t="s">
        <v>84</v>
      </c>
      <c r="AV939" s="14" t="s">
        <v>173</v>
      </c>
      <c r="AW939" s="14" t="s">
        <v>33</v>
      </c>
      <c r="AX939" s="14" t="s">
        <v>34</v>
      </c>
      <c r="AY939" s="158" t="s">
        <v>166</v>
      </c>
    </row>
    <row r="940" spans="2:65" s="1" customFormat="1" ht="24.15" customHeight="1">
      <c r="B940" s="33"/>
      <c r="C940" s="125" t="s">
        <v>1088</v>
      </c>
      <c r="D940" s="125" t="s">
        <v>168</v>
      </c>
      <c r="E940" s="126" t="s">
        <v>1089</v>
      </c>
      <c r="F940" s="127" t="s">
        <v>1090</v>
      </c>
      <c r="G940" s="128" t="s">
        <v>530</v>
      </c>
      <c r="H940" s="180"/>
      <c r="I940" s="130"/>
      <c r="J940" s="131">
        <f>ROUND(I940*H940,2)</f>
        <v>0</v>
      </c>
      <c r="K940" s="127" t="s">
        <v>172</v>
      </c>
      <c r="L940" s="33"/>
      <c r="M940" s="132" t="s">
        <v>19</v>
      </c>
      <c r="N940" s="133" t="s">
        <v>46</v>
      </c>
      <c r="P940" s="134">
        <f>O940*H940</f>
        <v>0</v>
      </c>
      <c r="Q940" s="134">
        <v>0</v>
      </c>
      <c r="R940" s="134">
        <f>Q940*H940</f>
        <v>0</v>
      </c>
      <c r="S940" s="134">
        <v>0</v>
      </c>
      <c r="T940" s="135">
        <f>S940*H940</f>
        <v>0</v>
      </c>
      <c r="AR940" s="136" t="s">
        <v>276</v>
      </c>
      <c r="AT940" s="136" t="s">
        <v>168</v>
      </c>
      <c r="AU940" s="136" t="s">
        <v>84</v>
      </c>
      <c r="AY940" s="18" t="s">
        <v>166</v>
      </c>
      <c r="BE940" s="137">
        <f>IF(N940="základní",J940,0)</f>
        <v>0</v>
      </c>
      <c r="BF940" s="137">
        <f>IF(N940="snížená",J940,0)</f>
        <v>0</v>
      </c>
      <c r="BG940" s="137">
        <f>IF(N940="zákl. přenesená",J940,0)</f>
        <v>0</v>
      </c>
      <c r="BH940" s="137">
        <f>IF(N940="sníž. přenesená",J940,0)</f>
        <v>0</v>
      </c>
      <c r="BI940" s="137">
        <f>IF(N940="nulová",J940,0)</f>
        <v>0</v>
      </c>
      <c r="BJ940" s="18" t="s">
        <v>34</v>
      </c>
      <c r="BK940" s="137">
        <f>ROUND(I940*H940,2)</f>
        <v>0</v>
      </c>
      <c r="BL940" s="18" t="s">
        <v>276</v>
      </c>
      <c r="BM940" s="136" t="s">
        <v>1091</v>
      </c>
    </row>
    <row r="941" spans="2:65" s="1" customFormat="1">
      <c r="B941" s="33"/>
      <c r="D941" s="138" t="s">
        <v>175</v>
      </c>
      <c r="F941" s="139" t="s">
        <v>1092</v>
      </c>
      <c r="I941" s="140"/>
      <c r="L941" s="33"/>
      <c r="M941" s="141"/>
      <c r="T941" s="54"/>
      <c r="AT941" s="18" t="s">
        <v>175</v>
      </c>
      <c r="AU941" s="18" t="s">
        <v>84</v>
      </c>
    </row>
    <row r="942" spans="2:65" s="11" customFormat="1" ht="22.95" customHeight="1">
      <c r="B942" s="113"/>
      <c r="D942" s="114" t="s">
        <v>74</v>
      </c>
      <c r="E942" s="123" t="s">
        <v>1093</v>
      </c>
      <c r="F942" s="123" t="s">
        <v>1094</v>
      </c>
      <c r="I942" s="116"/>
      <c r="J942" s="124">
        <f>BK942</f>
        <v>0</v>
      </c>
      <c r="L942" s="113"/>
      <c r="M942" s="118"/>
      <c r="P942" s="119">
        <f>SUM(P943:P989)</f>
        <v>0</v>
      </c>
      <c r="R942" s="119">
        <f>SUM(R943:R989)</f>
        <v>2.5186605999999996</v>
      </c>
      <c r="T942" s="120">
        <f>SUM(T943:T989)</f>
        <v>0</v>
      </c>
      <c r="AR942" s="114" t="s">
        <v>84</v>
      </c>
      <c r="AT942" s="121" t="s">
        <v>74</v>
      </c>
      <c r="AU942" s="121" t="s">
        <v>34</v>
      </c>
      <c r="AY942" s="114" t="s">
        <v>166</v>
      </c>
      <c r="BK942" s="122">
        <f>SUM(BK943:BK989)</f>
        <v>0</v>
      </c>
    </row>
    <row r="943" spans="2:65" s="1" customFormat="1" ht="16.5" customHeight="1">
      <c r="B943" s="33"/>
      <c r="C943" s="125" t="s">
        <v>1095</v>
      </c>
      <c r="D943" s="125" t="s">
        <v>168</v>
      </c>
      <c r="E943" s="126" t="s">
        <v>1096</v>
      </c>
      <c r="F943" s="127" t="s">
        <v>1097</v>
      </c>
      <c r="G943" s="128" t="s">
        <v>87</v>
      </c>
      <c r="H943" s="129">
        <v>101.14</v>
      </c>
      <c r="I943" s="130"/>
      <c r="J943" s="131">
        <f>ROUND(I943*H943,2)</f>
        <v>0</v>
      </c>
      <c r="K943" s="127" t="s">
        <v>172</v>
      </c>
      <c r="L943" s="33"/>
      <c r="M943" s="132" t="s">
        <v>19</v>
      </c>
      <c r="N943" s="133" t="s">
        <v>46</v>
      </c>
      <c r="P943" s="134">
        <f>O943*H943</f>
        <v>0</v>
      </c>
      <c r="Q943" s="134">
        <v>2.9999999999999997E-4</v>
      </c>
      <c r="R943" s="134">
        <f>Q943*H943</f>
        <v>3.0341999999999997E-2</v>
      </c>
      <c r="S943" s="134">
        <v>0</v>
      </c>
      <c r="T943" s="135">
        <f>S943*H943</f>
        <v>0</v>
      </c>
      <c r="AR943" s="136" t="s">
        <v>276</v>
      </c>
      <c r="AT943" s="136" t="s">
        <v>168</v>
      </c>
      <c r="AU943" s="136" t="s">
        <v>84</v>
      </c>
      <c r="AY943" s="18" t="s">
        <v>166</v>
      </c>
      <c r="BE943" s="137">
        <f>IF(N943="základní",J943,0)</f>
        <v>0</v>
      </c>
      <c r="BF943" s="137">
        <f>IF(N943="snížená",J943,0)</f>
        <v>0</v>
      </c>
      <c r="BG943" s="137">
        <f>IF(N943="zákl. přenesená",J943,0)</f>
        <v>0</v>
      </c>
      <c r="BH943" s="137">
        <f>IF(N943="sníž. přenesená",J943,0)</f>
        <v>0</v>
      </c>
      <c r="BI943" s="137">
        <f>IF(N943="nulová",J943,0)</f>
        <v>0</v>
      </c>
      <c r="BJ943" s="18" t="s">
        <v>34</v>
      </c>
      <c r="BK943" s="137">
        <f>ROUND(I943*H943,2)</f>
        <v>0</v>
      </c>
      <c r="BL943" s="18" t="s">
        <v>276</v>
      </c>
      <c r="BM943" s="136" t="s">
        <v>1098</v>
      </c>
    </row>
    <row r="944" spans="2:65" s="1" customFormat="1">
      <c r="B944" s="33"/>
      <c r="D944" s="138" t="s">
        <v>175</v>
      </c>
      <c r="F944" s="139" t="s">
        <v>1099</v>
      </c>
      <c r="I944" s="140"/>
      <c r="L944" s="33"/>
      <c r="M944" s="141"/>
      <c r="T944" s="54"/>
      <c r="AT944" s="18" t="s">
        <v>175</v>
      </c>
      <c r="AU944" s="18" t="s">
        <v>84</v>
      </c>
    </row>
    <row r="945" spans="2:65" s="15" customFormat="1">
      <c r="B945" s="164"/>
      <c r="D945" s="143" t="s">
        <v>177</v>
      </c>
      <c r="E945" s="165" t="s">
        <v>19</v>
      </c>
      <c r="F945" s="166" t="s">
        <v>1100</v>
      </c>
      <c r="H945" s="165" t="s">
        <v>19</v>
      </c>
      <c r="I945" s="167"/>
      <c r="L945" s="164"/>
      <c r="M945" s="168"/>
      <c r="T945" s="169"/>
      <c r="AT945" s="165" t="s">
        <v>177</v>
      </c>
      <c r="AU945" s="165" t="s">
        <v>84</v>
      </c>
      <c r="AV945" s="15" t="s">
        <v>34</v>
      </c>
      <c r="AW945" s="15" t="s">
        <v>33</v>
      </c>
      <c r="AX945" s="15" t="s">
        <v>75</v>
      </c>
      <c r="AY945" s="165" t="s">
        <v>166</v>
      </c>
    </row>
    <row r="946" spans="2:65" s="12" customFormat="1">
      <c r="B946" s="142"/>
      <c r="D946" s="143" t="s">
        <v>177</v>
      </c>
      <c r="E946" s="144" t="s">
        <v>19</v>
      </c>
      <c r="F946" s="145" t="s">
        <v>1101</v>
      </c>
      <c r="H946" s="146">
        <v>101.14</v>
      </c>
      <c r="I946" s="147"/>
      <c r="L946" s="142"/>
      <c r="M946" s="148"/>
      <c r="T946" s="149"/>
      <c r="AT946" s="144" t="s">
        <v>177</v>
      </c>
      <c r="AU946" s="144" t="s">
        <v>84</v>
      </c>
      <c r="AV946" s="12" t="s">
        <v>84</v>
      </c>
      <c r="AW946" s="12" t="s">
        <v>33</v>
      </c>
      <c r="AX946" s="12" t="s">
        <v>75</v>
      </c>
      <c r="AY946" s="144" t="s">
        <v>166</v>
      </c>
    </row>
    <row r="947" spans="2:65" s="13" customFormat="1">
      <c r="B947" s="150"/>
      <c r="D947" s="143" t="s">
        <v>177</v>
      </c>
      <c r="E947" s="151" t="s">
        <v>19</v>
      </c>
      <c r="F947" s="152" t="s">
        <v>179</v>
      </c>
      <c r="H947" s="153">
        <v>101.14</v>
      </c>
      <c r="I947" s="154"/>
      <c r="L947" s="150"/>
      <c r="M947" s="155"/>
      <c r="T947" s="156"/>
      <c r="AT947" s="151" t="s">
        <v>177</v>
      </c>
      <c r="AU947" s="151" t="s">
        <v>84</v>
      </c>
      <c r="AV947" s="13" t="s">
        <v>89</v>
      </c>
      <c r="AW947" s="13" t="s">
        <v>33</v>
      </c>
      <c r="AX947" s="13" t="s">
        <v>75</v>
      </c>
      <c r="AY947" s="151" t="s">
        <v>166</v>
      </c>
    </row>
    <row r="948" spans="2:65" s="14" customFormat="1">
      <c r="B948" s="157"/>
      <c r="D948" s="143" t="s">
        <v>177</v>
      </c>
      <c r="E948" s="158" t="s">
        <v>19</v>
      </c>
      <c r="F948" s="159" t="s">
        <v>180</v>
      </c>
      <c r="H948" s="160">
        <v>101.14</v>
      </c>
      <c r="I948" s="161"/>
      <c r="L948" s="157"/>
      <c r="M948" s="162"/>
      <c r="T948" s="163"/>
      <c r="AT948" s="158" t="s">
        <v>177</v>
      </c>
      <c r="AU948" s="158" t="s">
        <v>84</v>
      </c>
      <c r="AV948" s="14" t="s">
        <v>173</v>
      </c>
      <c r="AW948" s="14" t="s">
        <v>33</v>
      </c>
      <c r="AX948" s="14" t="s">
        <v>34</v>
      </c>
      <c r="AY948" s="158" t="s">
        <v>166</v>
      </c>
    </row>
    <row r="949" spans="2:65" s="1" customFormat="1" ht="24.15" customHeight="1">
      <c r="B949" s="33"/>
      <c r="C949" s="125" t="s">
        <v>1102</v>
      </c>
      <c r="D949" s="125" t="s">
        <v>168</v>
      </c>
      <c r="E949" s="126" t="s">
        <v>1103</v>
      </c>
      <c r="F949" s="127" t="s">
        <v>1104</v>
      </c>
      <c r="G949" s="128" t="s">
        <v>87</v>
      </c>
      <c r="H949" s="129">
        <v>50.57</v>
      </c>
      <c r="I949" s="130"/>
      <c r="J949" s="131">
        <f>ROUND(I949*H949,2)</f>
        <v>0</v>
      </c>
      <c r="K949" s="127" t="s">
        <v>172</v>
      </c>
      <c r="L949" s="33"/>
      <c r="M949" s="132" t="s">
        <v>19</v>
      </c>
      <c r="N949" s="133" t="s">
        <v>46</v>
      </c>
      <c r="P949" s="134">
        <f>O949*H949</f>
        <v>0</v>
      </c>
      <c r="Q949" s="134">
        <v>1.2E-2</v>
      </c>
      <c r="R949" s="134">
        <f>Q949*H949</f>
        <v>0.60684000000000005</v>
      </c>
      <c r="S949" s="134">
        <v>0</v>
      </c>
      <c r="T949" s="135">
        <f>S949*H949</f>
        <v>0</v>
      </c>
      <c r="AR949" s="136" t="s">
        <v>276</v>
      </c>
      <c r="AT949" s="136" t="s">
        <v>168</v>
      </c>
      <c r="AU949" s="136" t="s">
        <v>84</v>
      </c>
      <c r="AY949" s="18" t="s">
        <v>166</v>
      </c>
      <c r="BE949" s="137">
        <f>IF(N949="základní",J949,0)</f>
        <v>0</v>
      </c>
      <c r="BF949" s="137">
        <f>IF(N949="snížená",J949,0)</f>
        <v>0</v>
      </c>
      <c r="BG949" s="137">
        <f>IF(N949="zákl. přenesená",J949,0)</f>
        <v>0</v>
      </c>
      <c r="BH949" s="137">
        <f>IF(N949="sníž. přenesená",J949,0)</f>
        <v>0</v>
      </c>
      <c r="BI949" s="137">
        <f>IF(N949="nulová",J949,0)</f>
        <v>0</v>
      </c>
      <c r="BJ949" s="18" t="s">
        <v>34</v>
      </c>
      <c r="BK949" s="137">
        <f>ROUND(I949*H949,2)</f>
        <v>0</v>
      </c>
      <c r="BL949" s="18" t="s">
        <v>276</v>
      </c>
      <c r="BM949" s="136" t="s">
        <v>1105</v>
      </c>
    </row>
    <row r="950" spans="2:65" s="1" customFormat="1">
      <c r="B950" s="33"/>
      <c r="D950" s="138" t="s">
        <v>175</v>
      </c>
      <c r="F950" s="139" t="s">
        <v>1106</v>
      </c>
      <c r="I950" s="140"/>
      <c r="L950" s="33"/>
      <c r="M950" s="141"/>
      <c r="T950" s="54"/>
      <c r="AT950" s="18" t="s">
        <v>175</v>
      </c>
      <c r="AU950" s="18" t="s">
        <v>84</v>
      </c>
    </row>
    <row r="951" spans="2:65" s="15" customFormat="1">
      <c r="B951" s="164"/>
      <c r="D951" s="143" t="s">
        <v>177</v>
      </c>
      <c r="E951" s="165" t="s">
        <v>19</v>
      </c>
      <c r="F951" s="166" t="s">
        <v>1100</v>
      </c>
      <c r="H951" s="165" t="s">
        <v>19</v>
      </c>
      <c r="I951" s="167"/>
      <c r="L951" s="164"/>
      <c r="M951" s="168"/>
      <c r="T951" s="169"/>
      <c r="AT951" s="165" t="s">
        <v>177</v>
      </c>
      <c r="AU951" s="165" t="s">
        <v>84</v>
      </c>
      <c r="AV951" s="15" t="s">
        <v>34</v>
      </c>
      <c r="AW951" s="15" t="s">
        <v>33</v>
      </c>
      <c r="AX951" s="15" t="s">
        <v>75</v>
      </c>
      <c r="AY951" s="165" t="s">
        <v>166</v>
      </c>
    </row>
    <row r="952" spans="2:65" s="12" customFormat="1">
      <c r="B952" s="142"/>
      <c r="D952" s="143" t="s">
        <v>177</v>
      </c>
      <c r="E952" s="144" t="s">
        <v>19</v>
      </c>
      <c r="F952" s="145" t="s">
        <v>90</v>
      </c>
      <c r="H952" s="146">
        <v>50.57</v>
      </c>
      <c r="I952" s="147"/>
      <c r="L952" s="142"/>
      <c r="M952" s="148"/>
      <c r="T952" s="149"/>
      <c r="AT952" s="144" t="s">
        <v>177</v>
      </c>
      <c r="AU952" s="144" t="s">
        <v>84</v>
      </c>
      <c r="AV952" s="12" t="s">
        <v>84</v>
      </c>
      <c r="AW952" s="12" t="s">
        <v>33</v>
      </c>
      <c r="AX952" s="12" t="s">
        <v>75</v>
      </c>
      <c r="AY952" s="144" t="s">
        <v>166</v>
      </c>
    </row>
    <row r="953" spans="2:65" s="13" customFormat="1">
      <c r="B953" s="150"/>
      <c r="D953" s="143" t="s">
        <v>177</v>
      </c>
      <c r="E953" s="151" t="s">
        <v>19</v>
      </c>
      <c r="F953" s="152" t="s">
        <v>179</v>
      </c>
      <c r="H953" s="153">
        <v>50.57</v>
      </c>
      <c r="I953" s="154"/>
      <c r="L953" s="150"/>
      <c r="M953" s="155"/>
      <c r="T953" s="156"/>
      <c r="AT953" s="151" t="s">
        <v>177</v>
      </c>
      <c r="AU953" s="151" t="s">
        <v>84</v>
      </c>
      <c r="AV953" s="13" t="s">
        <v>89</v>
      </c>
      <c r="AW953" s="13" t="s">
        <v>33</v>
      </c>
      <c r="AX953" s="13" t="s">
        <v>75</v>
      </c>
      <c r="AY953" s="151" t="s">
        <v>166</v>
      </c>
    </row>
    <row r="954" spans="2:65" s="14" customFormat="1">
      <c r="B954" s="157"/>
      <c r="D954" s="143" t="s">
        <v>177</v>
      </c>
      <c r="E954" s="158" t="s">
        <v>19</v>
      </c>
      <c r="F954" s="159" t="s">
        <v>180</v>
      </c>
      <c r="H954" s="160">
        <v>50.57</v>
      </c>
      <c r="I954" s="161"/>
      <c r="L954" s="157"/>
      <c r="M954" s="162"/>
      <c r="T954" s="163"/>
      <c r="AT954" s="158" t="s">
        <v>177</v>
      </c>
      <c r="AU954" s="158" t="s">
        <v>84</v>
      </c>
      <c r="AV954" s="14" t="s">
        <v>173</v>
      </c>
      <c r="AW954" s="14" t="s">
        <v>33</v>
      </c>
      <c r="AX954" s="14" t="s">
        <v>34</v>
      </c>
      <c r="AY954" s="158" t="s">
        <v>166</v>
      </c>
    </row>
    <row r="955" spans="2:65" s="1" customFormat="1" ht="24.15" customHeight="1">
      <c r="B955" s="33"/>
      <c r="C955" s="125" t="s">
        <v>1107</v>
      </c>
      <c r="D955" s="125" t="s">
        <v>168</v>
      </c>
      <c r="E955" s="126" t="s">
        <v>1108</v>
      </c>
      <c r="F955" s="127" t="s">
        <v>1109</v>
      </c>
      <c r="G955" s="128" t="s">
        <v>109</v>
      </c>
      <c r="H955" s="129">
        <v>30.61</v>
      </c>
      <c r="I955" s="130"/>
      <c r="J955" s="131">
        <f>ROUND(I955*H955,2)</f>
        <v>0</v>
      </c>
      <c r="K955" s="127" t="s">
        <v>172</v>
      </c>
      <c r="L955" s="33"/>
      <c r="M955" s="132" t="s">
        <v>19</v>
      </c>
      <c r="N955" s="133" t="s">
        <v>46</v>
      </c>
      <c r="P955" s="134">
        <f>O955*H955</f>
        <v>0</v>
      </c>
      <c r="Q955" s="134">
        <v>4.2999999999999999E-4</v>
      </c>
      <c r="R955" s="134">
        <f>Q955*H955</f>
        <v>1.31623E-2</v>
      </c>
      <c r="S955" s="134">
        <v>0</v>
      </c>
      <c r="T955" s="135">
        <f>S955*H955</f>
        <v>0</v>
      </c>
      <c r="AR955" s="136" t="s">
        <v>276</v>
      </c>
      <c r="AT955" s="136" t="s">
        <v>168</v>
      </c>
      <c r="AU955" s="136" t="s">
        <v>84</v>
      </c>
      <c r="AY955" s="18" t="s">
        <v>166</v>
      </c>
      <c r="BE955" s="137">
        <f>IF(N955="základní",J955,0)</f>
        <v>0</v>
      </c>
      <c r="BF955" s="137">
        <f>IF(N955="snížená",J955,0)</f>
        <v>0</v>
      </c>
      <c r="BG955" s="137">
        <f>IF(N955="zákl. přenesená",J955,0)</f>
        <v>0</v>
      </c>
      <c r="BH955" s="137">
        <f>IF(N955="sníž. přenesená",J955,0)</f>
        <v>0</v>
      </c>
      <c r="BI955" s="137">
        <f>IF(N955="nulová",J955,0)</f>
        <v>0</v>
      </c>
      <c r="BJ955" s="18" t="s">
        <v>34</v>
      </c>
      <c r="BK955" s="137">
        <f>ROUND(I955*H955,2)</f>
        <v>0</v>
      </c>
      <c r="BL955" s="18" t="s">
        <v>276</v>
      </c>
      <c r="BM955" s="136" t="s">
        <v>1110</v>
      </c>
    </row>
    <row r="956" spans="2:65" s="1" customFormat="1">
      <c r="B956" s="33"/>
      <c r="D956" s="138" t="s">
        <v>175</v>
      </c>
      <c r="F956" s="139" t="s">
        <v>1111</v>
      </c>
      <c r="I956" s="140"/>
      <c r="L956" s="33"/>
      <c r="M956" s="141"/>
      <c r="T956" s="54"/>
      <c r="AT956" s="18" t="s">
        <v>175</v>
      </c>
      <c r="AU956" s="18" t="s">
        <v>84</v>
      </c>
    </row>
    <row r="957" spans="2:65" s="12" customFormat="1">
      <c r="B957" s="142"/>
      <c r="D957" s="143" t="s">
        <v>177</v>
      </c>
      <c r="E957" s="144" t="s">
        <v>19</v>
      </c>
      <c r="F957" s="145" t="s">
        <v>107</v>
      </c>
      <c r="H957" s="146">
        <v>30.61</v>
      </c>
      <c r="I957" s="147"/>
      <c r="L957" s="142"/>
      <c r="M957" s="148"/>
      <c r="T957" s="149"/>
      <c r="AT957" s="144" t="s">
        <v>177</v>
      </c>
      <c r="AU957" s="144" t="s">
        <v>84</v>
      </c>
      <c r="AV957" s="12" t="s">
        <v>84</v>
      </c>
      <c r="AW957" s="12" t="s">
        <v>33</v>
      </c>
      <c r="AX957" s="12" t="s">
        <v>75</v>
      </c>
      <c r="AY957" s="144" t="s">
        <v>166</v>
      </c>
    </row>
    <row r="958" spans="2:65" s="13" customFormat="1">
      <c r="B958" s="150"/>
      <c r="D958" s="143" t="s">
        <v>177</v>
      </c>
      <c r="E958" s="151" t="s">
        <v>19</v>
      </c>
      <c r="F958" s="152" t="s">
        <v>179</v>
      </c>
      <c r="H958" s="153">
        <v>30.61</v>
      </c>
      <c r="I958" s="154"/>
      <c r="L958" s="150"/>
      <c r="M958" s="155"/>
      <c r="T958" s="156"/>
      <c r="AT958" s="151" t="s">
        <v>177</v>
      </c>
      <c r="AU958" s="151" t="s">
        <v>84</v>
      </c>
      <c r="AV958" s="13" t="s">
        <v>89</v>
      </c>
      <c r="AW958" s="13" t="s">
        <v>33</v>
      </c>
      <c r="AX958" s="13" t="s">
        <v>75</v>
      </c>
      <c r="AY958" s="151" t="s">
        <v>166</v>
      </c>
    </row>
    <row r="959" spans="2:65" s="14" customFormat="1">
      <c r="B959" s="157"/>
      <c r="D959" s="143" t="s">
        <v>177</v>
      </c>
      <c r="E959" s="158" t="s">
        <v>19</v>
      </c>
      <c r="F959" s="159" t="s">
        <v>180</v>
      </c>
      <c r="H959" s="160">
        <v>30.61</v>
      </c>
      <c r="I959" s="161"/>
      <c r="L959" s="157"/>
      <c r="M959" s="162"/>
      <c r="T959" s="163"/>
      <c r="AT959" s="158" t="s">
        <v>177</v>
      </c>
      <c r="AU959" s="158" t="s">
        <v>84</v>
      </c>
      <c r="AV959" s="14" t="s">
        <v>173</v>
      </c>
      <c r="AW959" s="14" t="s">
        <v>33</v>
      </c>
      <c r="AX959" s="14" t="s">
        <v>34</v>
      </c>
      <c r="AY959" s="158" t="s">
        <v>166</v>
      </c>
    </row>
    <row r="960" spans="2:65" s="1" customFormat="1" ht="24.15" customHeight="1">
      <c r="B960" s="33"/>
      <c r="C960" s="125" t="s">
        <v>1112</v>
      </c>
      <c r="D960" s="125" t="s">
        <v>168</v>
      </c>
      <c r="E960" s="126" t="s">
        <v>1113</v>
      </c>
      <c r="F960" s="127" t="s">
        <v>1114</v>
      </c>
      <c r="G960" s="128" t="s">
        <v>87</v>
      </c>
      <c r="H960" s="129">
        <v>50.57</v>
      </c>
      <c r="I960" s="130"/>
      <c r="J960" s="131">
        <f>ROUND(I960*H960,2)</f>
        <v>0</v>
      </c>
      <c r="K960" s="127" t="s">
        <v>172</v>
      </c>
      <c r="L960" s="33"/>
      <c r="M960" s="132" t="s">
        <v>19</v>
      </c>
      <c r="N960" s="133" t="s">
        <v>46</v>
      </c>
      <c r="P960" s="134">
        <f>O960*H960</f>
        <v>0</v>
      </c>
      <c r="Q960" s="134">
        <v>9.1299999999999992E-3</v>
      </c>
      <c r="R960" s="134">
        <f>Q960*H960</f>
        <v>0.46170409999999995</v>
      </c>
      <c r="S960" s="134">
        <v>0</v>
      </c>
      <c r="T960" s="135">
        <f>S960*H960</f>
        <v>0</v>
      </c>
      <c r="AR960" s="136" t="s">
        <v>276</v>
      </c>
      <c r="AT960" s="136" t="s">
        <v>168</v>
      </c>
      <c r="AU960" s="136" t="s">
        <v>84</v>
      </c>
      <c r="AY960" s="18" t="s">
        <v>166</v>
      </c>
      <c r="BE960" s="137">
        <f>IF(N960="základní",J960,0)</f>
        <v>0</v>
      </c>
      <c r="BF960" s="137">
        <f>IF(N960="snížená",J960,0)</f>
        <v>0</v>
      </c>
      <c r="BG960" s="137">
        <f>IF(N960="zákl. přenesená",J960,0)</f>
        <v>0</v>
      </c>
      <c r="BH960" s="137">
        <f>IF(N960="sníž. přenesená",J960,0)</f>
        <v>0</v>
      </c>
      <c r="BI960" s="137">
        <f>IF(N960="nulová",J960,0)</f>
        <v>0</v>
      </c>
      <c r="BJ960" s="18" t="s">
        <v>34</v>
      </c>
      <c r="BK960" s="137">
        <f>ROUND(I960*H960,2)</f>
        <v>0</v>
      </c>
      <c r="BL960" s="18" t="s">
        <v>276</v>
      </c>
      <c r="BM960" s="136" t="s">
        <v>1115</v>
      </c>
    </row>
    <row r="961" spans="2:65" s="1" customFormat="1">
      <c r="B961" s="33"/>
      <c r="D961" s="138" t="s">
        <v>175</v>
      </c>
      <c r="F961" s="139" t="s">
        <v>1116</v>
      </c>
      <c r="I961" s="140"/>
      <c r="L961" s="33"/>
      <c r="M961" s="141"/>
      <c r="T961" s="54"/>
      <c r="AT961" s="18" t="s">
        <v>175</v>
      </c>
      <c r="AU961" s="18" t="s">
        <v>84</v>
      </c>
    </row>
    <row r="962" spans="2:65" s="15" customFormat="1">
      <c r="B962" s="164"/>
      <c r="D962" s="143" t="s">
        <v>177</v>
      </c>
      <c r="E962" s="165" t="s">
        <v>19</v>
      </c>
      <c r="F962" s="166" t="s">
        <v>1100</v>
      </c>
      <c r="H962" s="165" t="s">
        <v>19</v>
      </c>
      <c r="I962" s="167"/>
      <c r="L962" s="164"/>
      <c r="M962" s="168"/>
      <c r="T962" s="169"/>
      <c r="AT962" s="165" t="s">
        <v>177</v>
      </c>
      <c r="AU962" s="165" t="s">
        <v>84</v>
      </c>
      <c r="AV962" s="15" t="s">
        <v>34</v>
      </c>
      <c r="AW962" s="15" t="s">
        <v>33</v>
      </c>
      <c r="AX962" s="15" t="s">
        <v>75</v>
      </c>
      <c r="AY962" s="165" t="s">
        <v>166</v>
      </c>
    </row>
    <row r="963" spans="2:65" s="12" customFormat="1">
      <c r="B963" s="142"/>
      <c r="D963" s="143" t="s">
        <v>177</v>
      </c>
      <c r="E963" s="144" t="s">
        <v>19</v>
      </c>
      <c r="F963" s="145" t="s">
        <v>90</v>
      </c>
      <c r="H963" s="146">
        <v>50.57</v>
      </c>
      <c r="I963" s="147"/>
      <c r="L963" s="142"/>
      <c r="M963" s="148"/>
      <c r="T963" s="149"/>
      <c r="AT963" s="144" t="s">
        <v>177</v>
      </c>
      <c r="AU963" s="144" t="s">
        <v>84</v>
      </c>
      <c r="AV963" s="12" t="s">
        <v>84</v>
      </c>
      <c r="AW963" s="12" t="s">
        <v>33</v>
      </c>
      <c r="AX963" s="12" t="s">
        <v>75</v>
      </c>
      <c r="AY963" s="144" t="s">
        <v>166</v>
      </c>
    </row>
    <row r="964" spans="2:65" s="13" customFormat="1">
      <c r="B964" s="150"/>
      <c r="D964" s="143" t="s">
        <v>177</v>
      </c>
      <c r="E964" s="151" t="s">
        <v>19</v>
      </c>
      <c r="F964" s="152" t="s">
        <v>179</v>
      </c>
      <c r="H964" s="153">
        <v>50.57</v>
      </c>
      <c r="I964" s="154"/>
      <c r="L964" s="150"/>
      <c r="M964" s="155"/>
      <c r="T964" s="156"/>
      <c r="AT964" s="151" t="s">
        <v>177</v>
      </c>
      <c r="AU964" s="151" t="s">
        <v>84</v>
      </c>
      <c r="AV964" s="13" t="s">
        <v>89</v>
      </c>
      <c r="AW964" s="13" t="s">
        <v>33</v>
      </c>
      <c r="AX964" s="13" t="s">
        <v>75</v>
      </c>
      <c r="AY964" s="151" t="s">
        <v>166</v>
      </c>
    </row>
    <row r="965" spans="2:65" s="14" customFormat="1">
      <c r="B965" s="157"/>
      <c r="D965" s="143" t="s">
        <v>177</v>
      </c>
      <c r="E965" s="158" t="s">
        <v>19</v>
      </c>
      <c r="F965" s="159" t="s">
        <v>180</v>
      </c>
      <c r="H965" s="160">
        <v>50.57</v>
      </c>
      <c r="I965" s="161"/>
      <c r="L965" s="157"/>
      <c r="M965" s="162"/>
      <c r="T965" s="163"/>
      <c r="AT965" s="158" t="s">
        <v>177</v>
      </c>
      <c r="AU965" s="158" t="s">
        <v>84</v>
      </c>
      <c r="AV965" s="14" t="s">
        <v>173</v>
      </c>
      <c r="AW965" s="14" t="s">
        <v>33</v>
      </c>
      <c r="AX965" s="14" t="s">
        <v>34</v>
      </c>
      <c r="AY965" s="158" t="s">
        <v>166</v>
      </c>
    </row>
    <row r="966" spans="2:65" s="1" customFormat="1" ht="21.75" customHeight="1">
      <c r="B966" s="33"/>
      <c r="C966" s="170" t="s">
        <v>1117</v>
      </c>
      <c r="D966" s="170" t="s">
        <v>287</v>
      </c>
      <c r="E966" s="171" t="s">
        <v>1118</v>
      </c>
      <c r="F966" s="172" t="s">
        <v>1119</v>
      </c>
      <c r="G966" s="173" t="s">
        <v>87</v>
      </c>
      <c r="H966" s="174">
        <v>56.692</v>
      </c>
      <c r="I966" s="175"/>
      <c r="J966" s="176">
        <f>ROUND(I966*H966,2)</f>
        <v>0</v>
      </c>
      <c r="K966" s="172" t="s">
        <v>172</v>
      </c>
      <c r="L966" s="177"/>
      <c r="M966" s="178" t="s">
        <v>19</v>
      </c>
      <c r="N966" s="179" t="s">
        <v>46</v>
      </c>
      <c r="P966" s="134">
        <f>O966*H966</f>
        <v>0</v>
      </c>
      <c r="Q966" s="134">
        <v>2.1999999999999999E-2</v>
      </c>
      <c r="R966" s="134">
        <f>Q966*H966</f>
        <v>1.2472239999999999</v>
      </c>
      <c r="S966" s="134">
        <v>0</v>
      </c>
      <c r="T966" s="135">
        <f>S966*H966</f>
        <v>0</v>
      </c>
      <c r="AR966" s="136" t="s">
        <v>383</v>
      </c>
      <c r="AT966" s="136" t="s">
        <v>287</v>
      </c>
      <c r="AU966" s="136" t="s">
        <v>84</v>
      </c>
      <c r="AY966" s="18" t="s">
        <v>166</v>
      </c>
      <c r="BE966" s="137">
        <f>IF(N966="základní",J966,0)</f>
        <v>0</v>
      </c>
      <c r="BF966" s="137">
        <f>IF(N966="snížená",J966,0)</f>
        <v>0</v>
      </c>
      <c r="BG966" s="137">
        <f>IF(N966="zákl. přenesená",J966,0)</f>
        <v>0</v>
      </c>
      <c r="BH966" s="137">
        <f>IF(N966="sníž. přenesená",J966,0)</f>
        <v>0</v>
      </c>
      <c r="BI966" s="137">
        <f>IF(N966="nulová",J966,0)</f>
        <v>0</v>
      </c>
      <c r="BJ966" s="18" t="s">
        <v>34</v>
      </c>
      <c r="BK966" s="137">
        <f>ROUND(I966*H966,2)</f>
        <v>0</v>
      </c>
      <c r="BL966" s="18" t="s">
        <v>276</v>
      </c>
      <c r="BM966" s="136" t="s">
        <v>1120</v>
      </c>
    </row>
    <row r="967" spans="2:65" s="15" customFormat="1">
      <c r="B967" s="164"/>
      <c r="D967" s="143" t="s">
        <v>177</v>
      </c>
      <c r="E967" s="165" t="s">
        <v>19</v>
      </c>
      <c r="F967" s="166" t="s">
        <v>1100</v>
      </c>
      <c r="H967" s="165" t="s">
        <v>19</v>
      </c>
      <c r="I967" s="167"/>
      <c r="L967" s="164"/>
      <c r="M967" s="168"/>
      <c r="T967" s="169"/>
      <c r="AT967" s="165" t="s">
        <v>177</v>
      </c>
      <c r="AU967" s="165" t="s">
        <v>84</v>
      </c>
      <c r="AV967" s="15" t="s">
        <v>34</v>
      </c>
      <c r="AW967" s="15" t="s">
        <v>33</v>
      </c>
      <c r="AX967" s="15" t="s">
        <v>75</v>
      </c>
      <c r="AY967" s="165" t="s">
        <v>166</v>
      </c>
    </row>
    <row r="968" spans="2:65" s="12" customFormat="1">
      <c r="B968" s="142"/>
      <c r="D968" s="143" t="s">
        <v>177</v>
      </c>
      <c r="E968" s="144" t="s">
        <v>19</v>
      </c>
      <c r="F968" s="145" t="s">
        <v>90</v>
      </c>
      <c r="H968" s="146">
        <v>50.57</v>
      </c>
      <c r="I968" s="147"/>
      <c r="L968" s="142"/>
      <c r="M968" s="148"/>
      <c r="T968" s="149"/>
      <c r="AT968" s="144" t="s">
        <v>177</v>
      </c>
      <c r="AU968" s="144" t="s">
        <v>84</v>
      </c>
      <c r="AV968" s="12" t="s">
        <v>84</v>
      </c>
      <c r="AW968" s="12" t="s">
        <v>33</v>
      </c>
      <c r="AX968" s="12" t="s">
        <v>75</v>
      </c>
      <c r="AY968" s="144" t="s">
        <v>166</v>
      </c>
    </row>
    <row r="969" spans="2:65" s="12" customFormat="1">
      <c r="B969" s="142"/>
      <c r="D969" s="143" t="s">
        <v>177</v>
      </c>
      <c r="E969" s="144" t="s">
        <v>19</v>
      </c>
      <c r="F969" s="145" t="s">
        <v>1121</v>
      </c>
      <c r="H969" s="146">
        <v>6.1219999999999999</v>
      </c>
      <c r="I969" s="147"/>
      <c r="L969" s="142"/>
      <c r="M969" s="148"/>
      <c r="T969" s="149"/>
      <c r="AT969" s="144" t="s">
        <v>177</v>
      </c>
      <c r="AU969" s="144" t="s">
        <v>84</v>
      </c>
      <c r="AV969" s="12" t="s">
        <v>84</v>
      </c>
      <c r="AW969" s="12" t="s">
        <v>33</v>
      </c>
      <c r="AX969" s="12" t="s">
        <v>75</v>
      </c>
      <c r="AY969" s="144" t="s">
        <v>166</v>
      </c>
    </row>
    <row r="970" spans="2:65" s="13" customFormat="1">
      <c r="B970" s="150"/>
      <c r="D970" s="143" t="s">
        <v>177</v>
      </c>
      <c r="E970" s="151" t="s">
        <v>19</v>
      </c>
      <c r="F970" s="152" t="s">
        <v>179</v>
      </c>
      <c r="H970" s="153">
        <v>56.692</v>
      </c>
      <c r="I970" s="154"/>
      <c r="L970" s="150"/>
      <c r="M970" s="155"/>
      <c r="T970" s="156"/>
      <c r="AT970" s="151" t="s">
        <v>177</v>
      </c>
      <c r="AU970" s="151" t="s">
        <v>84</v>
      </c>
      <c r="AV970" s="13" t="s">
        <v>89</v>
      </c>
      <c r="AW970" s="13" t="s">
        <v>33</v>
      </c>
      <c r="AX970" s="13" t="s">
        <v>75</v>
      </c>
      <c r="AY970" s="151" t="s">
        <v>166</v>
      </c>
    </row>
    <row r="971" spans="2:65" s="14" customFormat="1">
      <c r="B971" s="157"/>
      <c r="D971" s="143" t="s">
        <v>177</v>
      </c>
      <c r="E971" s="158" t="s">
        <v>19</v>
      </c>
      <c r="F971" s="159" t="s">
        <v>180</v>
      </c>
      <c r="H971" s="160">
        <v>56.692</v>
      </c>
      <c r="I971" s="161"/>
      <c r="L971" s="157"/>
      <c r="M971" s="162"/>
      <c r="T971" s="163"/>
      <c r="AT971" s="158" t="s">
        <v>177</v>
      </c>
      <c r="AU971" s="158" t="s">
        <v>84</v>
      </c>
      <c r="AV971" s="14" t="s">
        <v>173</v>
      </c>
      <c r="AW971" s="14" t="s">
        <v>33</v>
      </c>
      <c r="AX971" s="14" t="s">
        <v>34</v>
      </c>
      <c r="AY971" s="158" t="s">
        <v>166</v>
      </c>
    </row>
    <row r="972" spans="2:65" s="1" customFormat="1" ht="16.5" customHeight="1">
      <c r="B972" s="33"/>
      <c r="C972" s="125" t="s">
        <v>1122</v>
      </c>
      <c r="D972" s="125" t="s">
        <v>168</v>
      </c>
      <c r="E972" s="126" t="s">
        <v>1123</v>
      </c>
      <c r="F972" s="127" t="s">
        <v>1124</v>
      </c>
      <c r="G972" s="128" t="s">
        <v>87</v>
      </c>
      <c r="H972" s="129">
        <v>50.57</v>
      </c>
      <c r="I972" s="130"/>
      <c r="J972" s="131">
        <f>ROUND(I972*H972,2)</f>
        <v>0</v>
      </c>
      <c r="K972" s="127" t="s">
        <v>172</v>
      </c>
      <c r="L972" s="33"/>
      <c r="M972" s="132" t="s">
        <v>19</v>
      </c>
      <c r="N972" s="133" t="s">
        <v>46</v>
      </c>
      <c r="P972" s="134">
        <f>O972*H972</f>
        <v>0</v>
      </c>
      <c r="Q972" s="134">
        <v>1.5E-3</v>
      </c>
      <c r="R972" s="134">
        <f>Q972*H972</f>
        <v>7.5855000000000006E-2</v>
      </c>
      <c r="S972" s="134">
        <v>0</v>
      </c>
      <c r="T972" s="135">
        <f>S972*H972</f>
        <v>0</v>
      </c>
      <c r="AR972" s="136" t="s">
        <v>276</v>
      </c>
      <c r="AT972" s="136" t="s">
        <v>168</v>
      </c>
      <c r="AU972" s="136" t="s">
        <v>84</v>
      </c>
      <c r="AY972" s="18" t="s">
        <v>166</v>
      </c>
      <c r="BE972" s="137">
        <f>IF(N972="základní",J972,0)</f>
        <v>0</v>
      </c>
      <c r="BF972" s="137">
        <f>IF(N972="snížená",J972,0)</f>
        <v>0</v>
      </c>
      <c r="BG972" s="137">
        <f>IF(N972="zákl. přenesená",J972,0)</f>
        <v>0</v>
      </c>
      <c r="BH972" s="137">
        <f>IF(N972="sníž. přenesená",J972,0)</f>
        <v>0</v>
      </c>
      <c r="BI972" s="137">
        <f>IF(N972="nulová",J972,0)</f>
        <v>0</v>
      </c>
      <c r="BJ972" s="18" t="s">
        <v>34</v>
      </c>
      <c r="BK972" s="137">
        <f>ROUND(I972*H972,2)</f>
        <v>0</v>
      </c>
      <c r="BL972" s="18" t="s">
        <v>276</v>
      </c>
      <c r="BM972" s="136" t="s">
        <v>1125</v>
      </c>
    </row>
    <row r="973" spans="2:65" s="1" customFormat="1">
      <c r="B973" s="33"/>
      <c r="D973" s="138" t="s">
        <v>175</v>
      </c>
      <c r="F973" s="139" t="s">
        <v>1126</v>
      </c>
      <c r="I973" s="140"/>
      <c r="L973" s="33"/>
      <c r="M973" s="141"/>
      <c r="T973" s="54"/>
      <c r="AT973" s="18" t="s">
        <v>175</v>
      </c>
      <c r="AU973" s="18" t="s">
        <v>84</v>
      </c>
    </row>
    <row r="974" spans="2:65" s="15" customFormat="1">
      <c r="B974" s="164"/>
      <c r="D974" s="143" t="s">
        <v>177</v>
      </c>
      <c r="E974" s="165" t="s">
        <v>19</v>
      </c>
      <c r="F974" s="166" t="s">
        <v>1100</v>
      </c>
      <c r="H974" s="165" t="s">
        <v>19</v>
      </c>
      <c r="I974" s="167"/>
      <c r="L974" s="164"/>
      <c r="M974" s="168"/>
      <c r="T974" s="169"/>
      <c r="AT974" s="165" t="s">
        <v>177</v>
      </c>
      <c r="AU974" s="165" t="s">
        <v>84</v>
      </c>
      <c r="AV974" s="15" t="s">
        <v>34</v>
      </c>
      <c r="AW974" s="15" t="s">
        <v>33</v>
      </c>
      <c r="AX974" s="15" t="s">
        <v>75</v>
      </c>
      <c r="AY974" s="165" t="s">
        <v>166</v>
      </c>
    </row>
    <row r="975" spans="2:65" s="12" customFormat="1">
      <c r="B975" s="142"/>
      <c r="D975" s="143" t="s">
        <v>177</v>
      </c>
      <c r="E975" s="144" t="s">
        <v>19</v>
      </c>
      <c r="F975" s="145" t="s">
        <v>90</v>
      </c>
      <c r="H975" s="146">
        <v>50.57</v>
      </c>
      <c r="I975" s="147"/>
      <c r="L975" s="142"/>
      <c r="M975" s="148"/>
      <c r="T975" s="149"/>
      <c r="AT975" s="144" t="s">
        <v>177</v>
      </c>
      <c r="AU975" s="144" t="s">
        <v>84</v>
      </c>
      <c r="AV975" s="12" t="s">
        <v>84</v>
      </c>
      <c r="AW975" s="12" t="s">
        <v>33</v>
      </c>
      <c r="AX975" s="12" t="s">
        <v>75</v>
      </c>
      <c r="AY975" s="144" t="s">
        <v>166</v>
      </c>
    </row>
    <row r="976" spans="2:65" s="13" customFormat="1">
      <c r="B976" s="150"/>
      <c r="D976" s="143" t="s">
        <v>177</v>
      </c>
      <c r="E976" s="151" t="s">
        <v>19</v>
      </c>
      <c r="F976" s="152" t="s">
        <v>179</v>
      </c>
      <c r="H976" s="153">
        <v>50.57</v>
      </c>
      <c r="I976" s="154"/>
      <c r="L976" s="150"/>
      <c r="M976" s="155"/>
      <c r="T976" s="156"/>
      <c r="AT976" s="151" t="s">
        <v>177</v>
      </c>
      <c r="AU976" s="151" t="s">
        <v>84</v>
      </c>
      <c r="AV976" s="13" t="s">
        <v>89</v>
      </c>
      <c r="AW976" s="13" t="s">
        <v>33</v>
      </c>
      <c r="AX976" s="13" t="s">
        <v>75</v>
      </c>
      <c r="AY976" s="151" t="s">
        <v>166</v>
      </c>
    </row>
    <row r="977" spans="2:65" s="14" customFormat="1">
      <c r="B977" s="157"/>
      <c r="D977" s="143" t="s">
        <v>177</v>
      </c>
      <c r="E977" s="158" t="s">
        <v>19</v>
      </c>
      <c r="F977" s="159" t="s">
        <v>180</v>
      </c>
      <c r="H977" s="160">
        <v>50.57</v>
      </c>
      <c r="I977" s="161"/>
      <c r="L977" s="157"/>
      <c r="M977" s="162"/>
      <c r="T977" s="163"/>
      <c r="AT977" s="158" t="s">
        <v>177</v>
      </c>
      <c r="AU977" s="158" t="s">
        <v>84</v>
      </c>
      <c r="AV977" s="14" t="s">
        <v>173</v>
      </c>
      <c r="AW977" s="14" t="s">
        <v>33</v>
      </c>
      <c r="AX977" s="14" t="s">
        <v>34</v>
      </c>
      <c r="AY977" s="158" t="s">
        <v>166</v>
      </c>
    </row>
    <row r="978" spans="2:65" s="1" customFormat="1" ht="16.5" customHeight="1">
      <c r="B978" s="33"/>
      <c r="C978" s="125" t="s">
        <v>1127</v>
      </c>
      <c r="D978" s="125" t="s">
        <v>168</v>
      </c>
      <c r="E978" s="126" t="s">
        <v>1128</v>
      </c>
      <c r="F978" s="127" t="s">
        <v>1129</v>
      </c>
      <c r="G978" s="128" t="s">
        <v>109</v>
      </c>
      <c r="H978" s="129">
        <v>55.32</v>
      </c>
      <c r="I978" s="130"/>
      <c r="J978" s="131">
        <f>ROUND(I978*H978,2)</f>
        <v>0</v>
      </c>
      <c r="K978" s="127" t="s">
        <v>172</v>
      </c>
      <c r="L978" s="33"/>
      <c r="M978" s="132" t="s">
        <v>19</v>
      </c>
      <c r="N978" s="133" t="s">
        <v>46</v>
      </c>
      <c r="P978" s="134">
        <f>O978*H978</f>
        <v>0</v>
      </c>
      <c r="Q978" s="134">
        <v>9.0000000000000006E-5</v>
      </c>
      <c r="R978" s="134">
        <f>Q978*H978</f>
        <v>4.9788000000000002E-3</v>
      </c>
      <c r="S978" s="134">
        <v>0</v>
      </c>
      <c r="T978" s="135">
        <f>S978*H978</f>
        <v>0</v>
      </c>
      <c r="AR978" s="136" t="s">
        <v>276</v>
      </c>
      <c r="AT978" s="136" t="s">
        <v>168</v>
      </c>
      <c r="AU978" s="136" t="s">
        <v>84</v>
      </c>
      <c r="AY978" s="18" t="s">
        <v>166</v>
      </c>
      <c r="BE978" s="137">
        <f>IF(N978="základní",J978,0)</f>
        <v>0</v>
      </c>
      <c r="BF978" s="137">
        <f>IF(N978="snížená",J978,0)</f>
        <v>0</v>
      </c>
      <c r="BG978" s="137">
        <f>IF(N978="zákl. přenesená",J978,0)</f>
        <v>0</v>
      </c>
      <c r="BH978" s="137">
        <f>IF(N978="sníž. přenesená",J978,0)</f>
        <v>0</v>
      </c>
      <c r="BI978" s="137">
        <f>IF(N978="nulová",J978,0)</f>
        <v>0</v>
      </c>
      <c r="BJ978" s="18" t="s">
        <v>34</v>
      </c>
      <c r="BK978" s="137">
        <f>ROUND(I978*H978,2)</f>
        <v>0</v>
      </c>
      <c r="BL978" s="18" t="s">
        <v>276</v>
      </c>
      <c r="BM978" s="136" t="s">
        <v>1130</v>
      </c>
    </row>
    <row r="979" spans="2:65" s="1" customFormat="1">
      <c r="B979" s="33"/>
      <c r="D979" s="138" t="s">
        <v>175</v>
      </c>
      <c r="F979" s="139" t="s">
        <v>1131</v>
      </c>
      <c r="I979" s="140"/>
      <c r="L979" s="33"/>
      <c r="M979" s="141"/>
      <c r="T979" s="54"/>
      <c r="AT979" s="18" t="s">
        <v>175</v>
      </c>
      <c r="AU979" s="18" t="s">
        <v>84</v>
      </c>
    </row>
    <row r="980" spans="2:65" s="12" customFormat="1">
      <c r="B980" s="142"/>
      <c r="D980" s="143" t="s">
        <v>177</v>
      </c>
      <c r="E980" s="144" t="s">
        <v>19</v>
      </c>
      <c r="F980" s="145" t="s">
        <v>112</v>
      </c>
      <c r="H980" s="146">
        <v>55.32</v>
      </c>
      <c r="I980" s="147"/>
      <c r="L980" s="142"/>
      <c r="M980" s="148"/>
      <c r="T980" s="149"/>
      <c r="AT980" s="144" t="s">
        <v>177</v>
      </c>
      <c r="AU980" s="144" t="s">
        <v>84</v>
      </c>
      <c r="AV980" s="12" t="s">
        <v>84</v>
      </c>
      <c r="AW980" s="12" t="s">
        <v>33</v>
      </c>
      <c r="AX980" s="12" t="s">
        <v>75</v>
      </c>
      <c r="AY980" s="144" t="s">
        <v>166</v>
      </c>
    </row>
    <row r="981" spans="2:65" s="13" customFormat="1">
      <c r="B981" s="150"/>
      <c r="D981" s="143" t="s">
        <v>177</v>
      </c>
      <c r="E981" s="151" t="s">
        <v>19</v>
      </c>
      <c r="F981" s="152" t="s">
        <v>179</v>
      </c>
      <c r="H981" s="153">
        <v>55.32</v>
      </c>
      <c r="I981" s="154"/>
      <c r="L981" s="150"/>
      <c r="M981" s="155"/>
      <c r="T981" s="156"/>
      <c r="AT981" s="151" t="s">
        <v>177</v>
      </c>
      <c r="AU981" s="151" t="s">
        <v>84</v>
      </c>
      <c r="AV981" s="13" t="s">
        <v>89</v>
      </c>
      <c r="AW981" s="13" t="s">
        <v>33</v>
      </c>
      <c r="AX981" s="13" t="s">
        <v>75</v>
      </c>
      <c r="AY981" s="151" t="s">
        <v>166</v>
      </c>
    </row>
    <row r="982" spans="2:65" s="14" customFormat="1">
      <c r="B982" s="157"/>
      <c r="D982" s="143" t="s">
        <v>177</v>
      </c>
      <c r="E982" s="158" t="s">
        <v>19</v>
      </c>
      <c r="F982" s="159" t="s">
        <v>180</v>
      </c>
      <c r="H982" s="160">
        <v>55.32</v>
      </c>
      <c r="I982" s="161"/>
      <c r="L982" s="157"/>
      <c r="M982" s="162"/>
      <c r="T982" s="163"/>
      <c r="AT982" s="158" t="s">
        <v>177</v>
      </c>
      <c r="AU982" s="158" t="s">
        <v>84</v>
      </c>
      <c r="AV982" s="14" t="s">
        <v>173</v>
      </c>
      <c r="AW982" s="14" t="s">
        <v>33</v>
      </c>
      <c r="AX982" s="14" t="s">
        <v>34</v>
      </c>
      <c r="AY982" s="158" t="s">
        <v>166</v>
      </c>
    </row>
    <row r="983" spans="2:65" s="1" customFormat="1" ht="16.5" customHeight="1">
      <c r="B983" s="33"/>
      <c r="C983" s="125" t="s">
        <v>1132</v>
      </c>
      <c r="D983" s="125" t="s">
        <v>168</v>
      </c>
      <c r="E983" s="126" t="s">
        <v>1133</v>
      </c>
      <c r="F983" s="127" t="s">
        <v>1134</v>
      </c>
      <c r="G983" s="128" t="s">
        <v>109</v>
      </c>
      <c r="H983" s="129">
        <v>55.32</v>
      </c>
      <c r="I983" s="130"/>
      <c r="J983" s="131">
        <f>ROUND(I983*H983,2)</f>
        <v>0</v>
      </c>
      <c r="K983" s="127" t="s">
        <v>172</v>
      </c>
      <c r="L983" s="33"/>
      <c r="M983" s="132" t="s">
        <v>19</v>
      </c>
      <c r="N983" s="133" t="s">
        <v>46</v>
      </c>
      <c r="P983" s="134">
        <f>O983*H983</f>
        <v>0</v>
      </c>
      <c r="Q983" s="134">
        <v>1.42E-3</v>
      </c>
      <c r="R983" s="134">
        <f>Q983*H983</f>
        <v>7.8554399999999996E-2</v>
      </c>
      <c r="S983" s="134">
        <v>0</v>
      </c>
      <c r="T983" s="135">
        <f>S983*H983</f>
        <v>0</v>
      </c>
      <c r="AR983" s="136" t="s">
        <v>276</v>
      </c>
      <c r="AT983" s="136" t="s">
        <v>168</v>
      </c>
      <c r="AU983" s="136" t="s">
        <v>84</v>
      </c>
      <c r="AY983" s="18" t="s">
        <v>166</v>
      </c>
      <c r="BE983" s="137">
        <f>IF(N983="základní",J983,0)</f>
        <v>0</v>
      </c>
      <c r="BF983" s="137">
        <f>IF(N983="snížená",J983,0)</f>
        <v>0</v>
      </c>
      <c r="BG983" s="137">
        <f>IF(N983="zákl. přenesená",J983,0)</f>
        <v>0</v>
      </c>
      <c r="BH983" s="137">
        <f>IF(N983="sníž. přenesená",J983,0)</f>
        <v>0</v>
      </c>
      <c r="BI983" s="137">
        <f>IF(N983="nulová",J983,0)</f>
        <v>0</v>
      </c>
      <c r="BJ983" s="18" t="s">
        <v>34</v>
      </c>
      <c r="BK983" s="137">
        <f>ROUND(I983*H983,2)</f>
        <v>0</v>
      </c>
      <c r="BL983" s="18" t="s">
        <v>276</v>
      </c>
      <c r="BM983" s="136" t="s">
        <v>1135</v>
      </c>
    </row>
    <row r="984" spans="2:65" s="1" customFormat="1">
      <c r="B984" s="33"/>
      <c r="D984" s="138" t="s">
        <v>175</v>
      </c>
      <c r="F984" s="139" t="s">
        <v>1136</v>
      </c>
      <c r="I984" s="140"/>
      <c r="L984" s="33"/>
      <c r="M984" s="141"/>
      <c r="T984" s="54"/>
      <c r="AT984" s="18" t="s">
        <v>175</v>
      </c>
      <c r="AU984" s="18" t="s">
        <v>84</v>
      </c>
    </row>
    <row r="985" spans="2:65" s="12" customFormat="1">
      <c r="B985" s="142"/>
      <c r="D985" s="143" t="s">
        <v>177</v>
      </c>
      <c r="E985" s="144" t="s">
        <v>19</v>
      </c>
      <c r="F985" s="145" t="s">
        <v>112</v>
      </c>
      <c r="H985" s="146">
        <v>55.32</v>
      </c>
      <c r="I985" s="147"/>
      <c r="L985" s="142"/>
      <c r="M985" s="148"/>
      <c r="T985" s="149"/>
      <c r="AT985" s="144" t="s">
        <v>177</v>
      </c>
      <c r="AU985" s="144" t="s">
        <v>84</v>
      </c>
      <c r="AV985" s="12" t="s">
        <v>84</v>
      </c>
      <c r="AW985" s="12" t="s">
        <v>33</v>
      </c>
      <c r="AX985" s="12" t="s">
        <v>75</v>
      </c>
      <c r="AY985" s="144" t="s">
        <v>166</v>
      </c>
    </row>
    <row r="986" spans="2:65" s="13" customFormat="1">
      <c r="B986" s="150"/>
      <c r="D986" s="143" t="s">
        <v>177</v>
      </c>
      <c r="E986" s="151" t="s">
        <v>19</v>
      </c>
      <c r="F986" s="152" t="s">
        <v>179</v>
      </c>
      <c r="H986" s="153">
        <v>55.32</v>
      </c>
      <c r="I986" s="154"/>
      <c r="L986" s="150"/>
      <c r="M986" s="155"/>
      <c r="T986" s="156"/>
      <c r="AT986" s="151" t="s">
        <v>177</v>
      </c>
      <c r="AU986" s="151" t="s">
        <v>84</v>
      </c>
      <c r="AV986" s="13" t="s">
        <v>89</v>
      </c>
      <c r="AW986" s="13" t="s">
        <v>33</v>
      </c>
      <c r="AX986" s="13" t="s">
        <v>75</v>
      </c>
      <c r="AY986" s="151" t="s">
        <v>166</v>
      </c>
    </row>
    <row r="987" spans="2:65" s="14" customFormat="1">
      <c r="B987" s="157"/>
      <c r="D987" s="143" t="s">
        <v>177</v>
      </c>
      <c r="E987" s="158" t="s">
        <v>19</v>
      </c>
      <c r="F987" s="159" t="s">
        <v>180</v>
      </c>
      <c r="H987" s="160">
        <v>55.32</v>
      </c>
      <c r="I987" s="161"/>
      <c r="L987" s="157"/>
      <c r="M987" s="162"/>
      <c r="T987" s="163"/>
      <c r="AT987" s="158" t="s">
        <v>177</v>
      </c>
      <c r="AU987" s="158" t="s">
        <v>84</v>
      </c>
      <c r="AV987" s="14" t="s">
        <v>173</v>
      </c>
      <c r="AW987" s="14" t="s">
        <v>33</v>
      </c>
      <c r="AX987" s="14" t="s">
        <v>34</v>
      </c>
      <c r="AY987" s="158" t="s">
        <v>166</v>
      </c>
    </row>
    <row r="988" spans="2:65" s="1" customFormat="1" ht="24.15" customHeight="1">
      <c r="B988" s="33"/>
      <c r="C988" s="125" t="s">
        <v>1137</v>
      </c>
      <c r="D988" s="125" t="s">
        <v>168</v>
      </c>
      <c r="E988" s="126" t="s">
        <v>1138</v>
      </c>
      <c r="F988" s="127" t="s">
        <v>1139</v>
      </c>
      <c r="G988" s="128" t="s">
        <v>530</v>
      </c>
      <c r="H988" s="180"/>
      <c r="I988" s="130"/>
      <c r="J988" s="131">
        <f>ROUND(I988*H988,2)</f>
        <v>0</v>
      </c>
      <c r="K988" s="127" t="s">
        <v>172</v>
      </c>
      <c r="L988" s="33"/>
      <c r="M988" s="132" t="s">
        <v>19</v>
      </c>
      <c r="N988" s="133" t="s">
        <v>46</v>
      </c>
      <c r="P988" s="134">
        <f>O988*H988</f>
        <v>0</v>
      </c>
      <c r="Q988" s="134">
        <v>0</v>
      </c>
      <c r="R988" s="134">
        <f>Q988*H988</f>
        <v>0</v>
      </c>
      <c r="S988" s="134">
        <v>0</v>
      </c>
      <c r="T988" s="135">
        <f>S988*H988</f>
        <v>0</v>
      </c>
      <c r="AR988" s="136" t="s">
        <v>276</v>
      </c>
      <c r="AT988" s="136" t="s">
        <v>168</v>
      </c>
      <c r="AU988" s="136" t="s">
        <v>84</v>
      </c>
      <c r="AY988" s="18" t="s">
        <v>166</v>
      </c>
      <c r="BE988" s="137">
        <f>IF(N988="základní",J988,0)</f>
        <v>0</v>
      </c>
      <c r="BF988" s="137">
        <f>IF(N988="snížená",J988,0)</f>
        <v>0</v>
      </c>
      <c r="BG988" s="137">
        <f>IF(N988="zákl. přenesená",J988,0)</f>
        <v>0</v>
      </c>
      <c r="BH988" s="137">
        <f>IF(N988="sníž. přenesená",J988,0)</f>
        <v>0</v>
      </c>
      <c r="BI988" s="137">
        <f>IF(N988="nulová",J988,0)</f>
        <v>0</v>
      </c>
      <c r="BJ988" s="18" t="s">
        <v>34</v>
      </c>
      <c r="BK988" s="137">
        <f>ROUND(I988*H988,2)</f>
        <v>0</v>
      </c>
      <c r="BL988" s="18" t="s">
        <v>276</v>
      </c>
      <c r="BM988" s="136" t="s">
        <v>1140</v>
      </c>
    </row>
    <row r="989" spans="2:65" s="1" customFormat="1">
      <c r="B989" s="33"/>
      <c r="D989" s="138" t="s">
        <v>175</v>
      </c>
      <c r="F989" s="139" t="s">
        <v>1141</v>
      </c>
      <c r="I989" s="140"/>
      <c r="L989" s="33"/>
      <c r="M989" s="141"/>
      <c r="T989" s="54"/>
      <c r="AT989" s="18" t="s">
        <v>175</v>
      </c>
      <c r="AU989" s="18" t="s">
        <v>84</v>
      </c>
    </row>
    <row r="990" spans="2:65" s="11" customFormat="1" ht="22.95" customHeight="1">
      <c r="B990" s="113"/>
      <c r="D990" s="114" t="s">
        <v>74</v>
      </c>
      <c r="E990" s="123" t="s">
        <v>1142</v>
      </c>
      <c r="F990" s="123" t="s">
        <v>1143</v>
      </c>
      <c r="I990" s="116"/>
      <c r="J990" s="124">
        <f>BK990</f>
        <v>0</v>
      </c>
      <c r="L990" s="113"/>
      <c r="M990" s="118"/>
      <c r="P990" s="119">
        <f>SUM(P991:P1053)</f>
        <v>0</v>
      </c>
      <c r="R990" s="119">
        <f>SUM(R991:R1053)</f>
        <v>3.3633627100000001</v>
      </c>
      <c r="T990" s="120">
        <f>SUM(T991:T1053)</f>
        <v>0</v>
      </c>
      <c r="AR990" s="114" t="s">
        <v>84</v>
      </c>
      <c r="AT990" s="121" t="s">
        <v>74</v>
      </c>
      <c r="AU990" s="121" t="s">
        <v>34</v>
      </c>
      <c r="AY990" s="114" t="s">
        <v>166</v>
      </c>
      <c r="BK990" s="122">
        <f>SUM(BK991:BK1053)</f>
        <v>0</v>
      </c>
    </row>
    <row r="991" spans="2:65" s="1" customFormat="1" ht="16.5" customHeight="1">
      <c r="B991" s="33"/>
      <c r="C991" s="125" t="s">
        <v>1144</v>
      </c>
      <c r="D991" s="125" t="s">
        <v>168</v>
      </c>
      <c r="E991" s="126" t="s">
        <v>1145</v>
      </c>
      <c r="F991" s="127" t="s">
        <v>1589</v>
      </c>
      <c r="G991" s="128" t="s">
        <v>87</v>
      </c>
      <c r="H991" s="129">
        <v>113.749</v>
      </c>
      <c r="I991" s="130"/>
      <c r="J991" s="131">
        <f>ROUND(I991*H991,2)</f>
        <v>0</v>
      </c>
      <c r="K991" s="127" t="s">
        <v>172</v>
      </c>
      <c r="L991" s="33"/>
      <c r="M991" s="132" t="s">
        <v>19</v>
      </c>
      <c r="N991" s="133" t="s">
        <v>46</v>
      </c>
      <c r="P991" s="134">
        <f>O991*H991</f>
        <v>0</v>
      </c>
      <c r="Q991" s="134">
        <v>2.9999999999999997E-4</v>
      </c>
      <c r="R991" s="134">
        <f>Q991*H991</f>
        <v>3.4124699999999994E-2</v>
      </c>
      <c r="S991" s="134">
        <v>0</v>
      </c>
      <c r="T991" s="135">
        <f>S991*H991</f>
        <v>0</v>
      </c>
      <c r="AR991" s="136" t="s">
        <v>276</v>
      </c>
      <c r="AT991" s="136" t="s">
        <v>168</v>
      </c>
      <c r="AU991" s="136" t="s">
        <v>84</v>
      </c>
      <c r="AY991" s="18" t="s">
        <v>166</v>
      </c>
      <c r="BE991" s="137">
        <f>IF(N991="základní",J991,0)</f>
        <v>0</v>
      </c>
      <c r="BF991" s="137">
        <f>IF(N991="snížená",J991,0)</f>
        <v>0</v>
      </c>
      <c r="BG991" s="137">
        <f>IF(N991="zákl. přenesená",J991,0)</f>
        <v>0</v>
      </c>
      <c r="BH991" s="137">
        <f>IF(N991="sníž. přenesená",J991,0)</f>
        <v>0</v>
      </c>
      <c r="BI991" s="137">
        <f>IF(N991="nulová",J991,0)</f>
        <v>0</v>
      </c>
      <c r="BJ991" s="18" t="s">
        <v>34</v>
      </c>
      <c r="BK991" s="137">
        <f>ROUND(I991*H991,2)</f>
        <v>0</v>
      </c>
      <c r="BL991" s="18" t="s">
        <v>276</v>
      </c>
      <c r="BM991" s="136" t="s">
        <v>1146</v>
      </c>
    </row>
    <row r="992" spans="2:65" s="1" customFormat="1">
      <c r="B992" s="33"/>
      <c r="D992" s="138" t="s">
        <v>175</v>
      </c>
      <c r="F992" s="139" t="s">
        <v>1147</v>
      </c>
      <c r="I992" s="140"/>
      <c r="L992" s="33"/>
      <c r="M992" s="141"/>
      <c r="T992" s="54"/>
      <c r="AT992" s="18" t="s">
        <v>175</v>
      </c>
      <c r="AU992" s="18" t="s">
        <v>84</v>
      </c>
    </row>
    <row r="993" spans="2:65" s="15" customFormat="1">
      <c r="B993" s="164"/>
      <c r="D993" s="143" t="s">
        <v>177</v>
      </c>
      <c r="E993" s="165" t="s">
        <v>19</v>
      </c>
      <c r="F993" s="166" t="s">
        <v>193</v>
      </c>
      <c r="H993" s="165" t="s">
        <v>19</v>
      </c>
      <c r="I993" s="167"/>
      <c r="L993" s="164"/>
      <c r="M993" s="168"/>
      <c r="T993" s="169"/>
      <c r="AT993" s="165" t="s">
        <v>177</v>
      </c>
      <c r="AU993" s="165" t="s">
        <v>84</v>
      </c>
      <c r="AV993" s="15" t="s">
        <v>34</v>
      </c>
      <c r="AW993" s="15" t="s">
        <v>33</v>
      </c>
      <c r="AX993" s="15" t="s">
        <v>75</v>
      </c>
      <c r="AY993" s="165" t="s">
        <v>166</v>
      </c>
    </row>
    <row r="994" spans="2:65" s="12" customFormat="1">
      <c r="B994" s="142"/>
      <c r="D994" s="143" t="s">
        <v>177</v>
      </c>
      <c r="E994" s="144" t="s">
        <v>19</v>
      </c>
      <c r="F994" s="145" t="s">
        <v>115</v>
      </c>
      <c r="H994" s="146">
        <v>90.748999999999995</v>
      </c>
      <c r="I994" s="147"/>
      <c r="L994" s="142"/>
      <c r="M994" s="148"/>
      <c r="T994" s="149"/>
      <c r="AT994" s="144" t="s">
        <v>177</v>
      </c>
      <c r="AU994" s="144" t="s">
        <v>84</v>
      </c>
      <c r="AV994" s="12" t="s">
        <v>84</v>
      </c>
      <c r="AW994" s="12" t="s">
        <v>33</v>
      </c>
      <c r="AX994" s="12" t="s">
        <v>75</v>
      </c>
      <c r="AY994" s="144" t="s">
        <v>166</v>
      </c>
    </row>
    <row r="995" spans="2:65" s="13" customFormat="1">
      <c r="B995" s="150"/>
      <c r="D995" s="143" t="s">
        <v>177</v>
      </c>
      <c r="E995" s="151" t="s">
        <v>19</v>
      </c>
      <c r="F995" s="152" t="s">
        <v>179</v>
      </c>
      <c r="H995" s="153">
        <v>90.748999999999995</v>
      </c>
      <c r="I995" s="154"/>
      <c r="L995" s="150"/>
      <c r="M995" s="155"/>
      <c r="T995" s="156"/>
      <c r="AT995" s="151" t="s">
        <v>177</v>
      </c>
      <c r="AU995" s="151" t="s">
        <v>84</v>
      </c>
      <c r="AV995" s="13" t="s">
        <v>89</v>
      </c>
      <c r="AW995" s="13" t="s">
        <v>33</v>
      </c>
      <c r="AX995" s="13" t="s">
        <v>75</v>
      </c>
      <c r="AY995" s="151" t="s">
        <v>166</v>
      </c>
    </row>
    <row r="996" spans="2:65" s="14" customFormat="1">
      <c r="B996" s="157"/>
      <c r="D996" s="143" t="s">
        <v>177</v>
      </c>
      <c r="E996" s="158" t="s">
        <v>19</v>
      </c>
      <c r="F996" s="159" t="s">
        <v>180</v>
      </c>
      <c r="H996" s="160">
        <v>90.748999999999995</v>
      </c>
      <c r="I996" s="161"/>
      <c r="L996" s="157"/>
      <c r="M996" s="162"/>
      <c r="T996" s="163"/>
      <c r="AT996" s="158" t="s">
        <v>177</v>
      </c>
      <c r="AU996" s="158" t="s">
        <v>84</v>
      </c>
      <c r="AV996" s="14" t="s">
        <v>173</v>
      </c>
      <c r="AW996" s="14" t="s">
        <v>33</v>
      </c>
      <c r="AX996" s="14" t="s">
        <v>34</v>
      </c>
      <c r="AY996" s="158" t="s">
        <v>166</v>
      </c>
    </row>
    <row r="997" spans="2:65" s="1" customFormat="1" ht="16.5" customHeight="1">
      <c r="B997" s="33"/>
      <c r="C997" s="125" t="s">
        <v>1148</v>
      </c>
      <c r="D997" s="125" t="s">
        <v>168</v>
      </c>
      <c r="E997" s="126" t="s">
        <v>1149</v>
      </c>
      <c r="F997" s="127" t="s">
        <v>1150</v>
      </c>
      <c r="G997" s="128" t="s">
        <v>87</v>
      </c>
      <c r="H997" s="129">
        <v>8.4</v>
      </c>
      <c r="I997" s="130"/>
      <c r="J997" s="131">
        <f>ROUND(I997*H997,2)</f>
        <v>0</v>
      </c>
      <c r="K997" s="127" t="s">
        <v>172</v>
      </c>
      <c r="L997" s="33"/>
      <c r="M997" s="132" t="s">
        <v>19</v>
      </c>
      <c r="N997" s="133" t="s">
        <v>46</v>
      </c>
      <c r="P997" s="134">
        <f>O997*H997</f>
        <v>0</v>
      </c>
      <c r="Q997" s="134">
        <v>1.5E-3</v>
      </c>
      <c r="R997" s="134">
        <f>Q997*H997</f>
        <v>1.26E-2</v>
      </c>
      <c r="S997" s="134">
        <v>0</v>
      </c>
      <c r="T997" s="135">
        <f>S997*H997</f>
        <v>0</v>
      </c>
      <c r="AR997" s="136" t="s">
        <v>276</v>
      </c>
      <c r="AT997" s="136" t="s">
        <v>168</v>
      </c>
      <c r="AU997" s="136" t="s">
        <v>84</v>
      </c>
      <c r="AY997" s="18" t="s">
        <v>166</v>
      </c>
      <c r="BE997" s="137">
        <f>IF(N997="základní",J997,0)</f>
        <v>0</v>
      </c>
      <c r="BF997" s="137">
        <f>IF(N997="snížená",J997,0)</f>
        <v>0</v>
      </c>
      <c r="BG997" s="137">
        <f>IF(N997="zákl. přenesená",J997,0)</f>
        <v>0</v>
      </c>
      <c r="BH997" s="137">
        <f>IF(N997="sníž. přenesená",J997,0)</f>
        <v>0</v>
      </c>
      <c r="BI997" s="137">
        <f>IF(N997="nulová",J997,0)</f>
        <v>0</v>
      </c>
      <c r="BJ997" s="18" t="s">
        <v>34</v>
      </c>
      <c r="BK997" s="137">
        <f>ROUND(I997*H997,2)</f>
        <v>0</v>
      </c>
      <c r="BL997" s="18" t="s">
        <v>276</v>
      </c>
      <c r="BM997" s="136" t="s">
        <v>1151</v>
      </c>
    </row>
    <row r="998" spans="2:65" s="1" customFormat="1">
      <c r="B998" s="33"/>
      <c r="D998" s="138" t="s">
        <v>175</v>
      </c>
      <c r="F998" s="139" t="s">
        <v>1152</v>
      </c>
      <c r="I998" s="140"/>
      <c r="L998" s="33"/>
      <c r="M998" s="141"/>
      <c r="T998" s="54"/>
      <c r="AT998" s="18" t="s">
        <v>175</v>
      </c>
      <c r="AU998" s="18" t="s">
        <v>84</v>
      </c>
    </row>
    <row r="999" spans="2:65" s="15" customFormat="1">
      <c r="B999" s="164"/>
      <c r="D999" s="143" t="s">
        <v>177</v>
      </c>
      <c r="E999" s="165" t="s">
        <v>19</v>
      </c>
      <c r="F999" s="166" t="s">
        <v>193</v>
      </c>
      <c r="H999" s="165" t="s">
        <v>19</v>
      </c>
      <c r="I999" s="167"/>
      <c r="L999" s="164"/>
      <c r="M999" s="168"/>
      <c r="T999" s="169"/>
      <c r="AT999" s="165" t="s">
        <v>177</v>
      </c>
      <c r="AU999" s="165" t="s">
        <v>84</v>
      </c>
      <c r="AV999" s="15" t="s">
        <v>34</v>
      </c>
      <c r="AW999" s="15" t="s">
        <v>33</v>
      </c>
      <c r="AX999" s="15" t="s">
        <v>75</v>
      </c>
      <c r="AY999" s="165" t="s">
        <v>166</v>
      </c>
    </row>
    <row r="1000" spans="2:65" s="12" customFormat="1">
      <c r="B1000" s="142"/>
      <c r="D1000" s="143" t="s">
        <v>177</v>
      </c>
      <c r="E1000" s="144" t="s">
        <v>19</v>
      </c>
      <c r="F1000" s="145" t="s">
        <v>1153</v>
      </c>
      <c r="H1000" s="146">
        <v>4.2</v>
      </c>
      <c r="I1000" s="147"/>
      <c r="L1000" s="142"/>
      <c r="M1000" s="148"/>
      <c r="T1000" s="149"/>
      <c r="AT1000" s="144" t="s">
        <v>177</v>
      </c>
      <c r="AU1000" s="144" t="s">
        <v>84</v>
      </c>
      <c r="AV1000" s="12" t="s">
        <v>84</v>
      </c>
      <c r="AW1000" s="12" t="s">
        <v>33</v>
      </c>
      <c r="AX1000" s="12" t="s">
        <v>75</v>
      </c>
      <c r="AY1000" s="144" t="s">
        <v>166</v>
      </c>
    </row>
    <row r="1001" spans="2:65" s="12" customFormat="1">
      <c r="B1001" s="142"/>
      <c r="D1001" s="143" t="s">
        <v>177</v>
      </c>
      <c r="E1001" s="144" t="s">
        <v>19</v>
      </c>
      <c r="F1001" s="145" t="s">
        <v>1154</v>
      </c>
      <c r="H1001" s="146">
        <v>4.2</v>
      </c>
      <c r="I1001" s="147"/>
      <c r="L1001" s="142"/>
      <c r="M1001" s="148"/>
      <c r="T1001" s="149"/>
      <c r="AT1001" s="144" t="s">
        <v>177</v>
      </c>
      <c r="AU1001" s="144" t="s">
        <v>84</v>
      </c>
      <c r="AV1001" s="12" t="s">
        <v>84</v>
      </c>
      <c r="AW1001" s="12" t="s">
        <v>33</v>
      </c>
      <c r="AX1001" s="12" t="s">
        <v>75</v>
      </c>
      <c r="AY1001" s="144" t="s">
        <v>166</v>
      </c>
    </row>
    <row r="1002" spans="2:65" s="13" customFormat="1">
      <c r="B1002" s="150"/>
      <c r="D1002" s="143" t="s">
        <v>177</v>
      </c>
      <c r="E1002" s="151" t="s">
        <v>19</v>
      </c>
      <c r="F1002" s="152" t="s">
        <v>179</v>
      </c>
      <c r="H1002" s="153">
        <v>8.4</v>
      </c>
      <c r="I1002" s="154"/>
      <c r="L1002" s="150"/>
      <c r="M1002" s="155"/>
      <c r="T1002" s="156"/>
      <c r="AT1002" s="151" t="s">
        <v>177</v>
      </c>
      <c r="AU1002" s="151" t="s">
        <v>84</v>
      </c>
      <c r="AV1002" s="13" t="s">
        <v>89</v>
      </c>
      <c r="AW1002" s="13" t="s">
        <v>33</v>
      </c>
      <c r="AX1002" s="13" t="s">
        <v>75</v>
      </c>
      <c r="AY1002" s="151" t="s">
        <v>166</v>
      </c>
    </row>
    <row r="1003" spans="2:65" s="14" customFormat="1">
      <c r="B1003" s="157"/>
      <c r="D1003" s="143" t="s">
        <v>177</v>
      </c>
      <c r="E1003" s="158" t="s">
        <v>19</v>
      </c>
      <c r="F1003" s="159" t="s">
        <v>180</v>
      </c>
      <c r="H1003" s="160">
        <v>8.4</v>
      </c>
      <c r="I1003" s="161"/>
      <c r="L1003" s="157"/>
      <c r="M1003" s="162"/>
      <c r="T1003" s="163"/>
      <c r="AT1003" s="158" t="s">
        <v>177</v>
      </c>
      <c r="AU1003" s="158" t="s">
        <v>84</v>
      </c>
      <c r="AV1003" s="14" t="s">
        <v>173</v>
      </c>
      <c r="AW1003" s="14" t="s">
        <v>33</v>
      </c>
      <c r="AX1003" s="14" t="s">
        <v>34</v>
      </c>
      <c r="AY1003" s="158" t="s">
        <v>166</v>
      </c>
    </row>
    <row r="1004" spans="2:65" s="1" customFormat="1" ht="16.5" customHeight="1">
      <c r="B1004" s="33"/>
      <c r="C1004" s="125" t="s">
        <v>1155</v>
      </c>
      <c r="D1004" s="125" t="s">
        <v>168</v>
      </c>
      <c r="E1004" s="126" t="s">
        <v>1156</v>
      </c>
      <c r="F1004" s="127" t="s">
        <v>1157</v>
      </c>
      <c r="G1004" s="128" t="s">
        <v>104</v>
      </c>
      <c r="H1004" s="129">
        <v>6.3</v>
      </c>
      <c r="I1004" s="130"/>
      <c r="J1004" s="131">
        <f>ROUND(I1004*H1004,2)</f>
        <v>0</v>
      </c>
      <c r="K1004" s="127" t="s">
        <v>172</v>
      </c>
      <c r="L1004" s="33"/>
      <c r="M1004" s="132" t="s">
        <v>19</v>
      </c>
      <c r="N1004" s="133" t="s">
        <v>46</v>
      </c>
      <c r="P1004" s="134">
        <f>O1004*H1004</f>
        <v>0</v>
      </c>
      <c r="Q1004" s="134">
        <v>2.1000000000000001E-4</v>
      </c>
      <c r="R1004" s="134">
        <f>Q1004*H1004</f>
        <v>1.323E-3</v>
      </c>
      <c r="S1004" s="134">
        <v>0</v>
      </c>
      <c r="T1004" s="135">
        <f>S1004*H1004</f>
        <v>0</v>
      </c>
      <c r="AR1004" s="136" t="s">
        <v>276</v>
      </c>
      <c r="AT1004" s="136" t="s">
        <v>168</v>
      </c>
      <c r="AU1004" s="136" t="s">
        <v>84</v>
      </c>
      <c r="AY1004" s="18" t="s">
        <v>166</v>
      </c>
      <c r="BE1004" s="137">
        <f>IF(N1004="základní",J1004,0)</f>
        <v>0</v>
      </c>
      <c r="BF1004" s="137">
        <f>IF(N1004="snížená",J1004,0)</f>
        <v>0</v>
      </c>
      <c r="BG1004" s="137">
        <f>IF(N1004="zákl. přenesená",J1004,0)</f>
        <v>0</v>
      </c>
      <c r="BH1004" s="137">
        <f>IF(N1004="sníž. přenesená",J1004,0)</f>
        <v>0</v>
      </c>
      <c r="BI1004" s="137">
        <f>IF(N1004="nulová",J1004,0)</f>
        <v>0</v>
      </c>
      <c r="BJ1004" s="18" t="s">
        <v>34</v>
      </c>
      <c r="BK1004" s="137">
        <f>ROUND(I1004*H1004,2)</f>
        <v>0</v>
      </c>
      <c r="BL1004" s="18" t="s">
        <v>276</v>
      </c>
      <c r="BM1004" s="136" t="s">
        <v>1158</v>
      </c>
    </row>
    <row r="1005" spans="2:65" s="1" customFormat="1">
      <c r="B1005" s="33"/>
      <c r="D1005" s="138" t="s">
        <v>175</v>
      </c>
      <c r="F1005" s="139" t="s">
        <v>1159</v>
      </c>
      <c r="I1005" s="140"/>
      <c r="L1005" s="33"/>
      <c r="M1005" s="141"/>
      <c r="T1005" s="54"/>
      <c r="AT1005" s="18" t="s">
        <v>175</v>
      </c>
      <c r="AU1005" s="18" t="s">
        <v>84</v>
      </c>
    </row>
    <row r="1006" spans="2:65" s="15" customFormat="1">
      <c r="B1006" s="164"/>
      <c r="D1006" s="143" t="s">
        <v>177</v>
      </c>
      <c r="E1006" s="165" t="s">
        <v>19</v>
      </c>
      <c r="F1006" s="166" t="s">
        <v>193</v>
      </c>
      <c r="H1006" s="165" t="s">
        <v>19</v>
      </c>
      <c r="I1006" s="167"/>
      <c r="L1006" s="164"/>
      <c r="M1006" s="168"/>
      <c r="T1006" s="169"/>
      <c r="AT1006" s="165" t="s">
        <v>177</v>
      </c>
      <c r="AU1006" s="165" t="s">
        <v>84</v>
      </c>
      <c r="AV1006" s="15" t="s">
        <v>34</v>
      </c>
      <c r="AW1006" s="15" t="s">
        <v>33</v>
      </c>
      <c r="AX1006" s="15" t="s">
        <v>75</v>
      </c>
      <c r="AY1006" s="165" t="s">
        <v>166</v>
      </c>
    </row>
    <row r="1007" spans="2:65" s="12" customFormat="1">
      <c r="B1007" s="142"/>
      <c r="D1007" s="143" t="s">
        <v>177</v>
      </c>
      <c r="E1007" s="144" t="s">
        <v>19</v>
      </c>
      <c r="F1007" s="145" t="s">
        <v>1153</v>
      </c>
      <c r="H1007" s="146">
        <v>4.2</v>
      </c>
      <c r="I1007" s="147"/>
      <c r="L1007" s="142"/>
      <c r="M1007" s="148"/>
      <c r="T1007" s="149"/>
      <c r="AT1007" s="144" t="s">
        <v>177</v>
      </c>
      <c r="AU1007" s="144" t="s">
        <v>84</v>
      </c>
      <c r="AV1007" s="12" t="s">
        <v>84</v>
      </c>
      <c r="AW1007" s="12" t="s">
        <v>33</v>
      </c>
      <c r="AX1007" s="12" t="s">
        <v>75</v>
      </c>
      <c r="AY1007" s="144" t="s">
        <v>166</v>
      </c>
    </row>
    <row r="1008" spans="2:65" s="12" customFormat="1">
      <c r="B1008" s="142"/>
      <c r="D1008" s="143" t="s">
        <v>177</v>
      </c>
      <c r="E1008" s="144" t="s">
        <v>19</v>
      </c>
      <c r="F1008" s="145" t="s">
        <v>1160</v>
      </c>
      <c r="H1008" s="146">
        <v>2.1</v>
      </c>
      <c r="I1008" s="147"/>
      <c r="L1008" s="142"/>
      <c r="M1008" s="148"/>
      <c r="T1008" s="149"/>
      <c r="AT1008" s="144" t="s">
        <v>177</v>
      </c>
      <c r="AU1008" s="144" t="s">
        <v>84</v>
      </c>
      <c r="AV1008" s="12" t="s">
        <v>84</v>
      </c>
      <c r="AW1008" s="12" t="s">
        <v>33</v>
      </c>
      <c r="AX1008" s="12" t="s">
        <v>75</v>
      </c>
      <c r="AY1008" s="144" t="s">
        <v>166</v>
      </c>
    </row>
    <row r="1009" spans="2:65" s="13" customFormat="1">
      <c r="B1009" s="150"/>
      <c r="D1009" s="143" t="s">
        <v>177</v>
      </c>
      <c r="E1009" s="151" t="s">
        <v>19</v>
      </c>
      <c r="F1009" s="152" t="s">
        <v>179</v>
      </c>
      <c r="H1009" s="153">
        <v>6.3</v>
      </c>
      <c r="I1009" s="154"/>
      <c r="L1009" s="150"/>
      <c r="M1009" s="155"/>
      <c r="T1009" s="156"/>
      <c r="AT1009" s="151" t="s">
        <v>177</v>
      </c>
      <c r="AU1009" s="151" t="s">
        <v>84</v>
      </c>
      <c r="AV1009" s="13" t="s">
        <v>89</v>
      </c>
      <c r="AW1009" s="13" t="s">
        <v>33</v>
      </c>
      <c r="AX1009" s="13" t="s">
        <v>75</v>
      </c>
      <c r="AY1009" s="151" t="s">
        <v>166</v>
      </c>
    </row>
    <row r="1010" spans="2:65" s="14" customFormat="1">
      <c r="B1010" s="157"/>
      <c r="D1010" s="143" t="s">
        <v>177</v>
      </c>
      <c r="E1010" s="158" t="s">
        <v>19</v>
      </c>
      <c r="F1010" s="159" t="s">
        <v>180</v>
      </c>
      <c r="H1010" s="160">
        <v>6.3</v>
      </c>
      <c r="I1010" s="161"/>
      <c r="L1010" s="157"/>
      <c r="M1010" s="162"/>
      <c r="T1010" s="163"/>
      <c r="AT1010" s="158" t="s">
        <v>177</v>
      </c>
      <c r="AU1010" s="158" t="s">
        <v>84</v>
      </c>
      <c r="AV1010" s="14" t="s">
        <v>173</v>
      </c>
      <c r="AW1010" s="14" t="s">
        <v>33</v>
      </c>
      <c r="AX1010" s="14" t="s">
        <v>34</v>
      </c>
      <c r="AY1010" s="158" t="s">
        <v>166</v>
      </c>
    </row>
    <row r="1011" spans="2:65" s="1" customFormat="1" ht="21.75" customHeight="1">
      <c r="B1011" s="33"/>
      <c r="C1011" s="125" t="s">
        <v>1161</v>
      </c>
      <c r="D1011" s="125" t="s">
        <v>168</v>
      </c>
      <c r="E1011" s="126" t="s">
        <v>1162</v>
      </c>
      <c r="F1011" s="127" t="s">
        <v>1590</v>
      </c>
      <c r="G1011" s="128" t="s">
        <v>87</v>
      </c>
      <c r="H1011" s="129">
        <v>113.749</v>
      </c>
      <c r="I1011" s="130"/>
      <c r="J1011" s="131">
        <f>ROUND(I1011*H1011,2)</f>
        <v>0</v>
      </c>
      <c r="K1011" s="127" t="s">
        <v>172</v>
      </c>
      <c r="L1011" s="33"/>
      <c r="M1011" s="132" t="s">
        <v>19</v>
      </c>
      <c r="N1011" s="133" t="s">
        <v>46</v>
      </c>
      <c r="P1011" s="134">
        <f>O1011*H1011</f>
        <v>0</v>
      </c>
      <c r="Q1011" s="134">
        <v>9.0900000000000009E-3</v>
      </c>
      <c r="R1011" s="134">
        <f>Q1011*H1011</f>
        <v>1.03397841</v>
      </c>
      <c r="S1011" s="134">
        <v>0</v>
      </c>
      <c r="T1011" s="135">
        <f>S1011*H1011</f>
        <v>0</v>
      </c>
      <c r="AR1011" s="136" t="s">
        <v>276</v>
      </c>
      <c r="AT1011" s="136" t="s">
        <v>168</v>
      </c>
      <c r="AU1011" s="136" t="s">
        <v>84</v>
      </c>
      <c r="AY1011" s="18" t="s">
        <v>166</v>
      </c>
      <c r="BE1011" s="137">
        <f>IF(N1011="základní",J1011,0)</f>
        <v>0</v>
      </c>
      <c r="BF1011" s="137">
        <f>IF(N1011="snížená",J1011,0)</f>
        <v>0</v>
      </c>
      <c r="BG1011" s="137">
        <f>IF(N1011="zákl. přenesená",J1011,0)</f>
        <v>0</v>
      </c>
      <c r="BH1011" s="137">
        <f>IF(N1011="sníž. přenesená",J1011,0)</f>
        <v>0</v>
      </c>
      <c r="BI1011" s="137">
        <f>IF(N1011="nulová",J1011,0)</f>
        <v>0</v>
      </c>
      <c r="BJ1011" s="18" t="s">
        <v>34</v>
      </c>
      <c r="BK1011" s="137">
        <f>ROUND(I1011*H1011,2)</f>
        <v>0</v>
      </c>
      <c r="BL1011" s="18" t="s">
        <v>276</v>
      </c>
      <c r="BM1011" s="136" t="s">
        <v>1163</v>
      </c>
    </row>
    <row r="1012" spans="2:65" s="1" customFormat="1">
      <c r="B1012" s="33"/>
      <c r="D1012" s="138" t="s">
        <v>175</v>
      </c>
      <c r="F1012" s="139" t="s">
        <v>1164</v>
      </c>
      <c r="I1012" s="140"/>
      <c r="L1012" s="33"/>
      <c r="M1012" s="141"/>
      <c r="T1012" s="54"/>
      <c r="AT1012" s="18" t="s">
        <v>175</v>
      </c>
      <c r="AU1012" s="18" t="s">
        <v>84</v>
      </c>
    </row>
    <row r="1013" spans="2:65" s="12" customFormat="1">
      <c r="B1013" s="142"/>
      <c r="D1013" s="143" t="s">
        <v>177</v>
      </c>
      <c r="E1013" s="144" t="s">
        <v>19</v>
      </c>
      <c r="F1013" s="145" t="s">
        <v>115</v>
      </c>
      <c r="H1013" s="146">
        <v>90.748999999999995</v>
      </c>
      <c r="I1013" s="147"/>
      <c r="L1013" s="142"/>
      <c r="M1013" s="148"/>
      <c r="T1013" s="149"/>
      <c r="AT1013" s="144" t="s">
        <v>177</v>
      </c>
      <c r="AU1013" s="144" t="s">
        <v>84</v>
      </c>
      <c r="AV1013" s="12" t="s">
        <v>84</v>
      </c>
      <c r="AW1013" s="12" t="s">
        <v>33</v>
      </c>
      <c r="AX1013" s="12" t="s">
        <v>75</v>
      </c>
      <c r="AY1013" s="144" t="s">
        <v>166</v>
      </c>
    </row>
    <row r="1014" spans="2:65" s="13" customFormat="1">
      <c r="B1014" s="150"/>
      <c r="D1014" s="143" t="s">
        <v>177</v>
      </c>
      <c r="E1014" s="151" t="s">
        <v>19</v>
      </c>
      <c r="F1014" s="152" t="s">
        <v>179</v>
      </c>
      <c r="H1014" s="153">
        <v>90.748999999999995</v>
      </c>
      <c r="I1014" s="154"/>
      <c r="L1014" s="150"/>
      <c r="M1014" s="155"/>
      <c r="T1014" s="156"/>
      <c r="AT1014" s="151" t="s">
        <v>177</v>
      </c>
      <c r="AU1014" s="151" t="s">
        <v>84</v>
      </c>
      <c r="AV1014" s="13" t="s">
        <v>89</v>
      </c>
      <c r="AW1014" s="13" t="s">
        <v>33</v>
      </c>
      <c r="AX1014" s="13" t="s">
        <v>75</v>
      </c>
      <c r="AY1014" s="151" t="s">
        <v>166</v>
      </c>
    </row>
    <row r="1015" spans="2:65" s="14" customFormat="1">
      <c r="B1015" s="157"/>
      <c r="D1015" s="143" t="s">
        <v>177</v>
      </c>
      <c r="E1015" s="158" t="s">
        <v>19</v>
      </c>
      <c r="F1015" s="159" t="s">
        <v>180</v>
      </c>
      <c r="H1015" s="160">
        <v>90.748999999999995</v>
      </c>
      <c r="I1015" s="161"/>
      <c r="L1015" s="157"/>
      <c r="M1015" s="162"/>
      <c r="T1015" s="163"/>
      <c r="AT1015" s="158" t="s">
        <v>177</v>
      </c>
      <c r="AU1015" s="158" t="s">
        <v>84</v>
      </c>
      <c r="AV1015" s="14" t="s">
        <v>173</v>
      </c>
      <c r="AW1015" s="14" t="s">
        <v>33</v>
      </c>
      <c r="AX1015" s="14" t="s">
        <v>34</v>
      </c>
      <c r="AY1015" s="158" t="s">
        <v>166</v>
      </c>
    </row>
    <row r="1016" spans="2:65" s="1" customFormat="1" ht="16.5" customHeight="1">
      <c r="B1016" s="33"/>
      <c r="C1016" s="170" t="s">
        <v>1165</v>
      </c>
      <c r="D1016" s="170" t="s">
        <v>287</v>
      </c>
      <c r="E1016" s="171" t="s">
        <v>1166</v>
      </c>
      <c r="F1016" s="172" t="s">
        <v>1591</v>
      </c>
      <c r="G1016" s="173" t="s">
        <v>87</v>
      </c>
      <c r="H1016" s="174">
        <v>113.749</v>
      </c>
      <c r="I1016" s="175"/>
      <c r="J1016" s="176">
        <f>ROUND(I1016*H1016,2)</f>
        <v>0</v>
      </c>
      <c r="K1016" s="172" t="s">
        <v>172</v>
      </c>
      <c r="L1016" s="177"/>
      <c r="M1016" s="178" t="s">
        <v>19</v>
      </c>
      <c r="N1016" s="179" t="s">
        <v>46</v>
      </c>
      <c r="P1016" s="134">
        <f>O1016*H1016</f>
        <v>0</v>
      </c>
      <c r="Q1016" s="134">
        <v>1.9E-2</v>
      </c>
      <c r="R1016" s="134">
        <f>Q1016*H1016</f>
        <v>2.1612309999999999</v>
      </c>
      <c r="S1016" s="134">
        <v>0</v>
      </c>
      <c r="T1016" s="135">
        <f>S1016*H1016</f>
        <v>0</v>
      </c>
      <c r="AR1016" s="136" t="s">
        <v>383</v>
      </c>
      <c r="AT1016" s="136" t="s">
        <v>287</v>
      </c>
      <c r="AU1016" s="136" t="s">
        <v>84</v>
      </c>
      <c r="AY1016" s="18" t="s">
        <v>166</v>
      </c>
      <c r="BE1016" s="137">
        <f>IF(N1016="základní",J1016,0)</f>
        <v>0</v>
      </c>
      <c r="BF1016" s="137">
        <f>IF(N1016="snížená",J1016,0)</f>
        <v>0</v>
      </c>
      <c r="BG1016" s="137">
        <f>IF(N1016="zákl. přenesená",J1016,0)</f>
        <v>0</v>
      </c>
      <c r="BH1016" s="137">
        <f>IF(N1016="sníž. přenesená",J1016,0)</f>
        <v>0</v>
      </c>
      <c r="BI1016" s="137">
        <f>IF(N1016="nulová",J1016,0)</f>
        <v>0</v>
      </c>
      <c r="BJ1016" s="18" t="s">
        <v>34</v>
      </c>
      <c r="BK1016" s="137">
        <f>ROUND(I1016*H1016,2)</f>
        <v>0</v>
      </c>
      <c r="BL1016" s="18" t="s">
        <v>276</v>
      </c>
      <c r="BM1016" s="136" t="s">
        <v>1168</v>
      </c>
    </row>
    <row r="1017" spans="2:65" s="12" customFormat="1">
      <c r="B1017" s="142"/>
      <c r="D1017" s="143" t="s">
        <v>177</v>
      </c>
      <c r="F1017" s="145" t="s">
        <v>1169</v>
      </c>
      <c r="H1017" s="146">
        <v>99.823999999999998</v>
      </c>
      <c r="I1017" s="147"/>
      <c r="L1017" s="142"/>
      <c r="M1017" s="148"/>
      <c r="T1017" s="149"/>
      <c r="AT1017" s="144" t="s">
        <v>177</v>
      </c>
      <c r="AU1017" s="144" t="s">
        <v>84</v>
      </c>
      <c r="AV1017" s="12" t="s">
        <v>84</v>
      </c>
      <c r="AW1017" s="12" t="s">
        <v>4</v>
      </c>
      <c r="AX1017" s="12" t="s">
        <v>34</v>
      </c>
      <c r="AY1017" s="144" t="s">
        <v>166</v>
      </c>
    </row>
    <row r="1018" spans="2:65" s="1" customFormat="1" ht="16.5" customHeight="1">
      <c r="B1018" s="33"/>
      <c r="C1018" s="125" t="s">
        <v>1170</v>
      </c>
      <c r="D1018" s="125" t="s">
        <v>168</v>
      </c>
      <c r="E1018" s="126" t="s">
        <v>1171</v>
      </c>
      <c r="F1018" s="127" t="s">
        <v>1172</v>
      </c>
      <c r="G1018" s="128" t="s">
        <v>87</v>
      </c>
      <c r="H1018" s="129">
        <v>6.66</v>
      </c>
      <c r="I1018" s="130"/>
      <c r="J1018" s="131">
        <f>ROUND(I1018*H1018,2)</f>
        <v>0</v>
      </c>
      <c r="K1018" s="127" t="s">
        <v>172</v>
      </c>
      <c r="L1018" s="33"/>
      <c r="M1018" s="132" t="s">
        <v>19</v>
      </c>
      <c r="N1018" s="133" t="s">
        <v>46</v>
      </c>
      <c r="P1018" s="134">
        <f>O1018*H1018</f>
        <v>0</v>
      </c>
      <c r="Q1018" s="134">
        <v>1.42E-3</v>
      </c>
      <c r="R1018" s="134">
        <f>Q1018*H1018</f>
        <v>9.4572000000000007E-3</v>
      </c>
      <c r="S1018" s="134">
        <v>0</v>
      </c>
      <c r="T1018" s="135">
        <f>S1018*H1018</f>
        <v>0</v>
      </c>
      <c r="AR1018" s="136" t="s">
        <v>276</v>
      </c>
      <c r="AT1018" s="136" t="s">
        <v>168</v>
      </c>
      <c r="AU1018" s="136" t="s">
        <v>84</v>
      </c>
      <c r="AY1018" s="18" t="s">
        <v>166</v>
      </c>
      <c r="BE1018" s="137">
        <f>IF(N1018="základní",J1018,0)</f>
        <v>0</v>
      </c>
      <c r="BF1018" s="137">
        <f>IF(N1018="snížená",J1018,0)</f>
        <v>0</v>
      </c>
      <c r="BG1018" s="137">
        <f>IF(N1018="zákl. přenesená",J1018,0)</f>
        <v>0</v>
      </c>
      <c r="BH1018" s="137">
        <f>IF(N1018="sníž. přenesená",J1018,0)</f>
        <v>0</v>
      </c>
      <c r="BI1018" s="137">
        <f>IF(N1018="nulová",J1018,0)</f>
        <v>0</v>
      </c>
      <c r="BJ1018" s="18" t="s">
        <v>34</v>
      </c>
      <c r="BK1018" s="137">
        <f>ROUND(I1018*H1018,2)</f>
        <v>0</v>
      </c>
      <c r="BL1018" s="18" t="s">
        <v>276</v>
      </c>
      <c r="BM1018" s="136" t="s">
        <v>1173</v>
      </c>
    </row>
    <row r="1019" spans="2:65" s="1" customFormat="1">
      <c r="B1019" s="33"/>
      <c r="D1019" s="138" t="s">
        <v>175</v>
      </c>
      <c r="F1019" s="139" t="s">
        <v>1174</v>
      </c>
      <c r="I1019" s="140"/>
      <c r="L1019" s="33"/>
      <c r="M1019" s="141"/>
      <c r="T1019" s="54"/>
      <c r="AT1019" s="18" t="s">
        <v>175</v>
      </c>
      <c r="AU1019" s="18" t="s">
        <v>84</v>
      </c>
    </row>
    <row r="1020" spans="2:65" s="15" customFormat="1">
      <c r="B1020" s="164"/>
      <c r="D1020" s="143" t="s">
        <v>177</v>
      </c>
      <c r="E1020" s="165" t="s">
        <v>19</v>
      </c>
      <c r="F1020" s="166" t="s">
        <v>193</v>
      </c>
      <c r="H1020" s="165" t="s">
        <v>19</v>
      </c>
      <c r="I1020" s="167"/>
      <c r="L1020" s="164"/>
      <c r="M1020" s="168"/>
      <c r="T1020" s="169"/>
      <c r="AT1020" s="165" t="s">
        <v>177</v>
      </c>
      <c r="AU1020" s="165" t="s">
        <v>84</v>
      </c>
      <c r="AV1020" s="15" t="s">
        <v>34</v>
      </c>
      <c r="AW1020" s="15" t="s">
        <v>33</v>
      </c>
      <c r="AX1020" s="15" t="s">
        <v>75</v>
      </c>
      <c r="AY1020" s="165" t="s">
        <v>166</v>
      </c>
    </row>
    <row r="1021" spans="2:65" s="12" customFormat="1">
      <c r="B1021" s="142"/>
      <c r="D1021" s="143" t="s">
        <v>177</v>
      </c>
      <c r="E1021" s="144" t="s">
        <v>19</v>
      </c>
      <c r="F1021" s="145" t="s">
        <v>1175</v>
      </c>
      <c r="H1021" s="146">
        <v>2.4</v>
      </c>
      <c r="I1021" s="147"/>
      <c r="L1021" s="142"/>
      <c r="M1021" s="148"/>
      <c r="T1021" s="149"/>
      <c r="AT1021" s="144" t="s">
        <v>177</v>
      </c>
      <c r="AU1021" s="144" t="s">
        <v>84</v>
      </c>
      <c r="AV1021" s="12" t="s">
        <v>84</v>
      </c>
      <c r="AW1021" s="12" t="s">
        <v>33</v>
      </c>
      <c r="AX1021" s="12" t="s">
        <v>75</v>
      </c>
      <c r="AY1021" s="144" t="s">
        <v>166</v>
      </c>
    </row>
    <row r="1022" spans="2:65" s="12" customFormat="1">
      <c r="B1022" s="142"/>
      <c r="D1022" s="143" t="s">
        <v>177</v>
      </c>
      <c r="E1022" s="144" t="s">
        <v>19</v>
      </c>
      <c r="F1022" s="145" t="s">
        <v>1176</v>
      </c>
      <c r="H1022" s="146">
        <v>1.68</v>
      </c>
      <c r="I1022" s="147"/>
      <c r="L1022" s="142"/>
      <c r="M1022" s="148"/>
      <c r="T1022" s="149"/>
      <c r="AT1022" s="144" t="s">
        <v>177</v>
      </c>
      <c r="AU1022" s="144" t="s">
        <v>84</v>
      </c>
      <c r="AV1022" s="12" t="s">
        <v>84</v>
      </c>
      <c r="AW1022" s="12" t="s">
        <v>33</v>
      </c>
      <c r="AX1022" s="12" t="s">
        <v>75</v>
      </c>
      <c r="AY1022" s="144" t="s">
        <v>166</v>
      </c>
    </row>
    <row r="1023" spans="2:65" s="12" customFormat="1">
      <c r="B1023" s="142"/>
      <c r="D1023" s="143" t="s">
        <v>177</v>
      </c>
      <c r="E1023" s="144" t="s">
        <v>19</v>
      </c>
      <c r="F1023" s="145" t="s">
        <v>1177</v>
      </c>
      <c r="H1023" s="146">
        <v>1.98</v>
      </c>
      <c r="I1023" s="147"/>
      <c r="L1023" s="142"/>
      <c r="M1023" s="148"/>
      <c r="T1023" s="149"/>
      <c r="AT1023" s="144" t="s">
        <v>177</v>
      </c>
      <c r="AU1023" s="144" t="s">
        <v>84</v>
      </c>
      <c r="AV1023" s="12" t="s">
        <v>84</v>
      </c>
      <c r="AW1023" s="12" t="s">
        <v>33</v>
      </c>
      <c r="AX1023" s="12" t="s">
        <v>75</v>
      </c>
      <c r="AY1023" s="144" t="s">
        <v>166</v>
      </c>
    </row>
    <row r="1024" spans="2:65" s="12" customFormat="1">
      <c r="B1024" s="142"/>
      <c r="D1024" s="143" t="s">
        <v>177</v>
      </c>
      <c r="E1024" s="144" t="s">
        <v>19</v>
      </c>
      <c r="F1024" s="145" t="s">
        <v>1178</v>
      </c>
      <c r="H1024" s="146">
        <v>0.6</v>
      </c>
      <c r="I1024" s="147"/>
      <c r="L1024" s="142"/>
      <c r="M1024" s="148"/>
      <c r="T1024" s="149"/>
      <c r="AT1024" s="144" t="s">
        <v>177</v>
      </c>
      <c r="AU1024" s="144" t="s">
        <v>84</v>
      </c>
      <c r="AV1024" s="12" t="s">
        <v>84</v>
      </c>
      <c r="AW1024" s="12" t="s">
        <v>33</v>
      </c>
      <c r="AX1024" s="12" t="s">
        <v>75</v>
      </c>
      <c r="AY1024" s="144" t="s">
        <v>166</v>
      </c>
    </row>
    <row r="1025" spans="2:65" s="13" customFormat="1">
      <c r="B1025" s="150"/>
      <c r="D1025" s="143" t="s">
        <v>177</v>
      </c>
      <c r="E1025" s="151" t="s">
        <v>19</v>
      </c>
      <c r="F1025" s="152" t="s">
        <v>179</v>
      </c>
      <c r="H1025" s="153">
        <v>6.66</v>
      </c>
      <c r="I1025" s="154"/>
      <c r="L1025" s="150"/>
      <c r="M1025" s="155"/>
      <c r="T1025" s="156"/>
      <c r="AT1025" s="151" t="s">
        <v>177</v>
      </c>
      <c r="AU1025" s="151" t="s">
        <v>84</v>
      </c>
      <c r="AV1025" s="13" t="s">
        <v>89</v>
      </c>
      <c r="AW1025" s="13" t="s">
        <v>33</v>
      </c>
      <c r="AX1025" s="13" t="s">
        <v>75</v>
      </c>
      <c r="AY1025" s="151" t="s">
        <v>166</v>
      </c>
    </row>
    <row r="1026" spans="2:65" s="14" customFormat="1">
      <c r="B1026" s="157"/>
      <c r="D1026" s="143" t="s">
        <v>177</v>
      </c>
      <c r="E1026" s="158" t="s">
        <v>19</v>
      </c>
      <c r="F1026" s="159" t="s">
        <v>180</v>
      </c>
      <c r="H1026" s="160">
        <v>6.66</v>
      </c>
      <c r="I1026" s="161"/>
      <c r="L1026" s="157"/>
      <c r="M1026" s="162"/>
      <c r="T1026" s="163"/>
      <c r="AT1026" s="158" t="s">
        <v>177</v>
      </c>
      <c r="AU1026" s="158" t="s">
        <v>84</v>
      </c>
      <c r="AV1026" s="14" t="s">
        <v>173</v>
      </c>
      <c r="AW1026" s="14" t="s">
        <v>33</v>
      </c>
      <c r="AX1026" s="14" t="s">
        <v>34</v>
      </c>
      <c r="AY1026" s="158" t="s">
        <v>166</v>
      </c>
    </row>
    <row r="1027" spans="2:65" s="1" customFormat="1" ht="16.5" customHeight="1">
      <c r="B1027" s="33"/>
      <c r="C1027" s="170" t="s">
        <v>1179</v>
      </c>
      <c r="D1027" s="170" t="s">
        <v>287</v>
      </c>
      <c r="E1027" s="171" t="s">
        <v>1180</v>
      </c>
      <c r="F1027" s="172" t="s">
        <v>1181</v>
      </c>
      <c r="G1027" s="173" t="s">
        <v>87</v>
      </c>
      <c r="H1027" s="174">
        <v>6.66</v>
      </c>
      <c r="I1027" s="175"/>
      <c r="J1027" s="176">
        <f>ROUND(I1027*H1027,2)</f>
        <v>0</v>
      </c>
      <c r="K1027" s="172" t="s">
        <v>172</v>
      </c>
      <c r="L1027" s="177"/>
      <c r="M1027" s="178" t="s">
        <v>19</v>
      </c>
      <c r="N1027" s="179" t="s">
        <v>46</v>
      </c>
      <c r="P1027" s="134">
        <f>O1027*H1027</f>
        <v>0</v>
      </c>
      <c r="Q1027" s="134">
        <v>1.2E-2</v>
      </c>
      <c r="R1027" s="134">
        <f>Q1027*H1027</f>
        <v>7.9920000000000005E-2</v>
      </c>
      <c r="S1027" s="134">
        <v>0</v>
      </c>
      <c r="T1027" s="135">
        <f>S1027*H1027</f>
        <v>0</v>
      </c>
      <c r="AR1027" s="136" t="s">
        <v>383</v>
      </c>
      <c r="AT1027" s="136" t="s">
        <v>287</v>
      </c>
      <c r="AU1027" s="136" t="s">
        <v>84</v>
      </c>
      <c r="AY1027" s="18" t="s">
        <v>166</v>
      </c>
      <c r="BE1027" s="137">
        <f>IF(N1027="základní",J1027,0)</f>
        <v>0</v>
      </c>
      <c r="BF1027" s="137">
        <f>IF(N1027="snížená",J1027,0)</f>
        <v>0</v>
      </c>
      <c r="BG1027" s="137">
        <f>IF(N1027="zákl. přenesená",J1027,0)</f>
        <v>0</v>
      </c>
      <c r="BH1027" s="137">
        <f>IF(N1027="sníž. přenesená",J1027,0)</f>
        <v>0</v>
      </c>
      <c r="BI1027" s="137">
        <f>IF(N1027="nulová",J1027,0)</f>
        <v>0</v>
      </c>
      <c r="BJ1027" s="18" t="s">
        <v>34</v>
      </c>
      <c r="BK1027" s="137">
        <f>ROUND(I1027*H1027,2)</f>
        <v>0</v>
      </c>
      <c r="BL1027" s="18" t="s">
        <v>276</v>
      </c>
      <c r="BM1027" s="136" t="s">
        <v>1182</v>
      </c>
    </row>
    <row r="1028" spans="2:65" s="1" customFormat="1" ht="16.5" customHeight="1">
      <c r="B1028" s="33"/>
      <c r="C1028" s="125" t="s">
        <v>1183</v>
      </c>
      <c r="D1028" s="125" t="s">
        <v>168</v>
      </c>
      <c r="E1028" s="126" t="s">
        <v>1184</v>
      </c>
      <c r="F1028" s="127" t="s">
        <v>1185</v>
      </c>
      <c r="G1028" s="128" t="s">
        <v>109</v>
      </c>
      <c r="H1028" s="129">
        <v>87.6</v>
      </c>
      <c r="I1028" s="130"/>
      <c r="J1028" s="131">
        <f>ROUND(I1028*H1028,2)</f>
        <v>0</v>
      </c>
      <c r="K1028" s="127" t="s">
        <v>172</v>
      </c>
      <c r="L1028" s="33"/>
      <c r="M1028" s="132" t="s">
        <v>19</v>
      </c>
      <c r="N1028" s="133" t="s">
        <v>46</v>
      </c>
      <c r="P1028" s="134">
        <f>O1028*H1028</f>
        <v>0</v>
      </c>
      <c r="Q1028" s="134">
        <v>2.0000000000000001E-4</v>
      </c>
      <c r="R1028" s="134">
        <f>Q1028*H1028</f>
        <v>1.7520000000000001E-2</v>
      </c>
      <c r="S1028" s="134">
        <v>0</v>
      </c>
      <c r="T1028" s="135">
        <f>S1028*H1028</f>
        <v>0</v>
      </c>
      <c r="AR1028" s="136" t="s">
        <v>276</v>
      </c>
      <c r="AT1028" s="136" t="s">
        <v>168</v>
      </c>
      <c r="AU1028" s="136" t="s">
        <v>84</v>
      </c>
      <c r="AY1028" s="18" t="s">
        <v>166</v>
      </c>
      <c r="BE1028" s="137">
        <f>IF(N1028="základní",J1028,0)</f>
        <v>0</v>
      </c>
      <c r="BF1028" s="137">
        <f>IF(N1028="snížená",J1028,0)</f>
        <v>0</v>
      </c>
      <c r="BG1028" s="137">
        <f>IF(N1028="zákl. přenesená",J1028,0)</f>
        <v>0</v>
      </c>
      <c r="BH1028" s="137">
        <f>IF(N1028="sníž. přenesená",J1028,0)</f>
        <v>0</v>
      </c>
      <c r="BI1028" s="137">
        <f>IF(N1028="nulová",J1028,0)</f>
        <v>0</v>
      </c>
      <c r="BJ1028" s="18" t="s">
        <v>34</v>
      </c>
      <c r="BK1028" s="137">
        <f>ROUND(I1028*H1028,2)</f>
        <v>0</v>
      </c>
      <c r="BL1028" s="18" t="s">
        <v>276</v>
      </c>
      <c r="BM1028" s="136" t="s">
        <v>1186</v>
      </c>
    </row>
    <row r="1029" spans="2:65" s="1" customFormat="1">
      <c r="B1029" s="33"/>
      <c r="D1029" s="138" t="s">
        <v>175</v>
      </c>
      <c r="F1029" s="139" t="s">
        <v>1187</v>
      </c>
      <c r="I1029" s="140"/>
      <c r="L1029" s="33"/>
      <c r="M1029" s="141"/>
      <c r="T1029" s="54"/>
      <c r="AT1029" s="18" t="s">
        <v>175</v>
      </c>
      <c r="AU1029" s="18" t="s">
        <v>84</v>
      </c>
    </row>
    <row r="1030" spans="2:65" s="15" customFormat="1">
      <c r="B1030" s="164"/>
      <c r="D1030" s="143" t="s">
        <v>177</v>
      </c>
      <c r="E1030" s="165" t="s">
        <v>19</v>
      </c>
      <c r="F1030" s="166" t="s">
        <v>193</v>
      </c>
      <c r="H1030" s="165" t="s">
        <v>19</v>
      </c>
      <c r="I1030" s="167"/>
      <c r="L1030" s="164"/>
      <c r="M1030" s="168"/>
      <c r="T1030" s="169"/>
      <c r="AT1030" s="165" t="s">
        <v>177</v>
      </c>
      <c r="AU1030" s="165" t="s">
        <v>84</v>
      </c>
      <c r="AV1030" s="15" t="s">
        <v>34</v>
      </c>
      <c r="AW1030" s="15" t="s">
        <v>33</v>
      </c>
      <c r="AX1030" s="15" t="s">
        <v>75</v>
      </c>
      <c r="AY1030" s="165" t="s">
        <v>166</v>
      </c>
    </row>
    <row r="1031" spans="2:65" s="12" customFormat="1">
      <c r="B1031" s="142"/>
      <c r="D1031" s="143" t="s">
        <v>177</v>
      </c>
      <c r="E1031" s="144" t="s">
        <v>19</v>
      </c>
      <c r="F1031" s="145" t="s">
        <v>1188</v>
      </c>
      <c r="H1031" s="146">
        <v>54.6</v>
      </c>
      <c r="I1031" s="147"/>
      <c r="L1031" s="142"/>
      <c r="M1031" s="148"/>
      <c r="T1031" s="149"/>
      <c r="AT1031" s="144" t="s">
        <v>177</v>
      </c>
      <c r="AU1031" s="144" t="s">
        <v>84</v>
      </c>
      <c r="AV1031" s="12" t="s">
        <v>84</v>
      </c>
      <c r="AW1031" s="12" t="s">
        <v>33</v>
      </c>
      <c r="AX1031" s="12" t="s">
        <v>75</v>
      </c>
      <c r="AY1031" s="144" t="s">
        <v>166</v>
      </c>
    </row>
    <row r="1032" spans="2:65" s="13" customFormat="1">
      <c r="B1032" s="150"/>
      <c r="D1032" s="143" t="s">
        <v>177</v>
      </c>
      <c r="E1032" s="151" t="s">
        <v>19</v>
      </c>
      <c r="F1032" s="152" t="s">
        <v>179</v>
      </c>
      <c r="H1032" s="153">
        <v>54.6</v>
      </c>
      <c r="I1032" s="154"/>
      <c r="L1032" s="150"/>
      <c r="M1032" s="155"/>
      <c r="T1032" s="156"/>
      <c r="AT1032" s="151" t="s">
        <v>177</v>
      </c>
      <c r="AU1032" s="151" t="s">
        <v>84</v>
      </c>
      <c r="AV1032" s="13" t="s">
        <v>89</v>
      </c>
      <c r="AW1032" s="13" t="s">
        <v>33</v>
      </c>
      <c r="AX1032" s="13" t="s">
        <v>75</v>
      </c>
      <c r="AY1032" s="151" t="s">
        <v>166</v>
      </c>
    </row>
    <row r="1033" spans="2:65" s="14" customFormat="1">
      <c r="B1033" s="157"/>
      <c r="D1033" s="143" t="s">
        <v>177</v>
      </c>
      <c r="E1033" s="158" t="s">
        <v>19</v>
      </c>
      <c r="F1033" s="159" t="s">
        <v>180</v>
      </c>
      <c r="H1033" s="160">
        <v>54.6</v>
      </c>
      <c r="I1033" s="161"/>
      <c r="L1033" s="157"/>
      <c r="M1033" s="162"/>
      <c r="T1033" s="163"/>
      <c r="AT1033" s="158" t="s">
        <v>177</v>
      </c>
      <c r="AU1033" s="158" t="s">
        <v>84</v>
      </c>
      <c r="AV1033" s="14" t="s">
        <v>173</v>
      </c>
      <c r="AW1033" s="14" t="s">
        <v>33</v>
      </c>
      <c r="AX1033" s="14" t="s">
        <v>34</v>
      </c>
      <c r="AY1033" s="158" t="s">
        <v>166</v>
      </c>
    </row>
    <row r="1034" spans="2:65" s="1" customFormat="1" ht="16.5" customHeight="1">
      <c r="B1034" s="33"/>
      <c r="C1034" s="170" t="s">
        <v>1189</v>
      </c>
      <c r="D1034" s="170" t="s">
        <v>287</v>
      </c>
      <c r="E1034" s="171" t="s">
        <v>1190</v>
      </c>
      <c r="F1034" s="172" t="s">
        <v>1191</v>
      </c>
      <c r="G1034" s="173" t="s">
        <v>109</v>
      </c>
      <c r="H1034" s="174">
        <v>57.33</v>
      </c>
      <c r="I1034" s="175"/>
      <c r="J1034" s="176">
        <f>ROUND(I1034*H1034,2)</f>
        <v>0</v>
      </c>
      <c r="K1034" s="172" t="s">
        <v>172</v>
      </c>
      <c r="L1034" s="177"/>
      <c r="M1034" s="178" t="s">
        <v>19</v>
      </c>
      <c r="N1034" s="179" t="s">
        <v>46</v>
      </c>
      <c r="P1034" s="134">
        <f>O1034*H1034</f>
        <v>0</v>
      </c>
      <c r="Q1034" s="134">
        <v>1.2E-4</v>
      </c>
      <c r="R1034" s="134">
        <f>Q1034*H1034</f>
        <v>6.8795999999999996E-3</v>
      </c>
      <c r="S1034" s="134">
        <v>0</v>
      </c>
      <c r="T1034" s="135">
        <f>S1034*H1034</f>
        <v>0</v>
      </c>
      <c r="AR1034" s="136" t="s">
        <v>383</v>
      </c>
      <c r="AT1034" s="136" t="s">
        <v>287</v>
      </c>
      <c r="AU1034" s="136" t="s">
        <v>84</v>
      </c>
      <c r="AY1034" s="18" t="s">
        <v>166</v>
      </c>
      <c r="BE1034" s="137">
        <f>IF(N1034="základní",J1034,0)</f>
        <v>0</v>
      </c>
      <c r="BF1034" s="137">
        <f>IF(N1034="snížená",J1034,0)</f>
        <v>0</v>
      </c>
      <c r="BG1034" s="137">
        <f>IF(N1034="zákl. přenesená",J1034,0)</f>
        <v>0</v>
      </c>
      <c r="BH1034" s="137">
        <f>IF(N1034="sníž. přenesená",J1034,0)</f>
        <v>0</v>
      </c>
      <c r="BI1034" s="137">
        <f>IF(N1034="nulová",J1034,0)</f>
        <v>0</v>
      </c>
      <c r="BJ1034" s="18" t="s">
        <v>34</v>
      </c>
      <c r="BK1034" s="137">
        <f>ROUND(I1034*H1034,2)</f>
        <v>0</v>
      </c>
      <c r="BL1034" s="18" t="s">
        <v>276</v>
      </c>
      <c r="BM1034" s="136" t="s">
        <v>1192</v>
      </c>
    </row>
    <row r="1035" spans="2:65" s="15" customFormat="1">
      <c r="B1035" s="164"/>
      <c r="D1035" s="143" t="s">
        <v>177</v>
      </c>
      <c r="E1035" s="165" t="s">
        <v>19</v>
      </c>
      <c r="F1035" s="166" t="s">
        <v>193</v>
      </c>
      <c r="H1035" s="165" t="s">
        <v>19</v>
      </c>
      <c r="I1035" s="167"/>
      <c r="L1035" s="164"/>
      <c r="M1035" s="168"/>
      <c r="T1035" s="169"/>
      <c r="AT1035" s="165" t="s">
        <v>177</v>
      </c>
      <c r="AU1035" s="165" t="s">
        <v>84</v>
      </c>
      <c r="AV1035" s="15" t="s">
        <v>34</v>
      </c>
      <c r="AW1035" s="15" t="s">
        <v>33</v>
      </c>
      <c r="AX1035" s="15" t="s">
        <v>75</v>
      </c>
      <c r="AY1035" s="165" t="s">
        <v>166</v>
      </c>
    </row>
    <row r="1036" spans="2:65" s="12" customFormat="1">
      <c r="B1036" s="142"/>
      <c r="D1036" s="143" t="s">
        <v>177</v>
      </c>
      <c r="E1036" s="144" t="s">
        <v>19</v>
      </c>
      <c r="F1036" s="145" t="s">
        <v>1188</v>
      </c>
      <c r="H1036" s="146">
        <v>54.6</v>
      </c>
      <c r="I1036" s="147"/>
      <c r="L1036" s="142"/>
      <c r="M1036" s="148"/>
      <c r="T1036" s="149"/>
      <c r="AT1036" s="144" t="s">
        <v>177</v>
      </c>
      <c r="AU1036" s="144" t="s">
        <v>84</v>
      </c>
      <c r="AV1036" s="12" t="s">
        <v>84</v>
      </c>
      <c r="AW1036" s="12" t="s">
        <v>33</v>
      </c>
      <c r="AX1036" s="12" t="s">
        <v>75</v>
      </c>
      <c r="AY1036" s="144" t="s">
        <v>166</v>
      </c>
    </row>
    <row r="1037" spans="2:65" s="13" customFormat="1">
      <c r="B1037" s="150"/>
      <c r="D1037" s="143" t="s">
        <v>177</v>
      </c>
      <c r="E1037" s="151" t="s">
        <v>19</v>
      </c>
      <c r="F1037" s="152" t="s">
        <v>179</v>
      </c>
      <c r="H1037" s="153">
        <v>54.6</v>
      </c>
      <c r="I1037" s="154"/>
      <c r="L1037" s="150"/>
      <c r="M1037" s="155"/>
      <c r="T1037" s="156"/>
      <c r="AT1037" s="151" t="s">
        <v>177</v>
      </c>
      <c r="AU1037" s="151" t="s">
        <v>84</v>
      </c>
      <c r="AV1037" s="13" t="s">
        <v>89</v>
      </c>
      <c r="AW1037" s="13" t="s">
        <v>33</v>
      </c>
      <c r="AX1037" s="13" t="s">
        <v>75</v>
      </c>
      <c r="AY1037" s="151" t="s">
        <v>166</v>
      </c>
    </row>
    <row r="1038" spans="2:65" s="14" customFormat="1">
      <c r="B1038" s="157"/>
      <c r="D1038" s="143" t="s">
        <v>177</v>
      </c>
      <c r="E1038" s="158" t="s">
        <v>19</v>
      </c>
      <c r="F1038" s="159" t="s">
        <v>180</v>
      </c>
      <c r="H1038" s="160">
        <v>54.6</v>
      </c>
      <c r="I1038" s="161"/>
      <c r="L1038" s="157"/>
      <c r="M1038" s="162"/>
      <c r="T1038" s="163"/>
      <c r="AT1038" s="158" t="s">
        <v>177</v>
      </c>
      <c r="AU1038" s="158" t="s">
        <v>84</v>
      </c>
      <c r="AV1038" s="14" t="s">
        <v>173</v>
      </c>
      <c r="AW1038" s="14" t="s">
        <v>33</v>
      </c>
      <c r="AX1038" s="14" t="s">
        <v>34</v>
      </c>
      <c r="AY1038" s="158" t="s">
        <v>166</v>
      </c>
    </row>
    <row r="1039" spans="2:65" s="12" customFormat="1">
      <c r="B1039" s="142"/>
      <c r="D1039" s="143" t="s">
        <v>177</v>
      </c>
      <c r="F1039" s="145" t="s">
        <v>1193</v>
      </c>
      <c r="H1039" s="146">
        <v>57.33</v>
      </c>
      <c r="I1039" s="147"/>
      <c r="L1039" s="142"/>
      <c r="M1039" s="148"/>
      <c r="T1039" s="149"/>
      <c r="AT1039" s="144" t="s">
        <v>177</v>
      </c>
      <c r="AU1039" s="144" t="s">
        <v>84</v>
      </c>
      <c r="AV1039" s="12" t="s">
        <v>84</v>
      </c>
      <c r="AW1039" s="12" t="s">
        <v>4</v>
      </c>
      <c r="AX1039" s="12" t="s">
        <v>34</v>
      </c>
      <c r="AY1039" s="144" t="s">
        <v>166</v>
      </c>
    </row>
    <row r="1040" spans="2:65" s="1" customFormat="1" ht="16.5" customHeight="1">
      <c r="B1040" s="33"/>
      <c r="C1040" s="125" t="s">
        <v>1194</v>
      </c>
      <c r="D1040" s="125" t="s">
        <v>168</v>
      </c>
      <c r="E1040" s="126" t="s">
        <v>1195</v>
      </c>
      <c r="F1040" s="127" t="s">
        <v>1196</v>
      </c>
      <c r="G1040" s="128" t="s">
        <v>109</v>
      </c>
      <c r="H1040" s="129">
        <v>5.4</v>
      </c>
      <c r="I1040" s="130"/>
      <c r="J1040" s="131">
        <f>ROUND(I1040*H1040,2)</f>
        <v>0</v>
      </c>
      <c r="K1040" s="127" t="s">
        <v>172</v>
      </c>
      <c r="L1040" s="33"/>
      <c r="M1040" s="132" t="s">
        <v>19</v>
      </c>
      <c r="N1040" s="133" t="s">
        <v>46</v>
      </c>
      <c r="P1040" s="134">
        <f>O1040*H1040</f>
        <v>0</v>
      </c>
      <c r="Q1040" s="134">
        <v>1.8000000000000001E-4</v>
      </c>
      <c r="R1040" s="134">
        <f>Q1040*H1040</f>
        <v>9.720000000000001E-4</v>
      </c>
      <c r="S1040" s="134">
        <v>0</v>
      </c>
      <c r="T1040" s="135">
        <f>S1040*H1040</f>
        <v>0</v>
      </c>
      <c r="AR1040" s="136" t="s">
        <v>276</v>
      </c>
      <c r="AT1040" s="136" t="s">
        <v>168</v>
      </c>
      <c r="AU1040" s="136" t="s">
        <v>84</v>
      </c>
      <c r="AY1040" s="18" t="s">
        <v>166</v>
      </c>
      <c r="BE1040" s="137">
        <f>IF(N1040="základní",J1040,0)</f>
        <v>0</v>
      </c>
      <c r="BF1040" s="137">
        <f>IF(N1040="snížená",J1040,0)</f>
        <v>0</v>
      </c>
      <c r="BG1040" s="137">
        <f>IF(N1040="zákl. přenesená",J1040,0)</f>
        <v>0</v>
      </c>
      <c r="BH1040" s="137">
        <f>IF(N1040="sníž. přenesená",J1040,0)</f>
        <v>0</v>
      </c>
      <c r="BI1040" s="137">
        <f>IF(N1040="nulová",J1040,0)</f>
        <v>0</v>
      </c>
      <c r="BJ1040" s="18" t="s">
        <v>34</v>
      </c>
      <c r="BK1040" s="137">
        <f>ROUND(I1040*H1040,2)</f>
        <v>0</v>
      </c>
      <c r="BL1040" s="18" t="s">
        <v>276</v>
      </c>
      <c r="BM1040" s="136" t="s">
        <v>1197</v>
      </c>
    </row>
    <row r="1041" spans="2:65" s="1" customFormat="1">
      <c r="B1041" s="33"/>
      <c r="D1041" s="138" t="s">
        <v>175</v>
      </c>
      <c r="F1041" s="139" t="s">
        <v>1198</v>
      </c>
      <c r="I1041" s="140"/>
      <c r="L1041" s="33"/>
      <c r="M1041" s="141"/>
      <c r="T1041" s="54"/>
      <c r="AT1041" s="18" t="s">
        <v>175</v>
      </c>
      <c r="AU1041" s="18" t="s">
        <v>84</v>
      </c>
    </row>
    <row r="1042" spans="2:65" s="12" customFormat="1">
      <c r="B1042" s="142"/>
      <c r="D1042" s="143" t="s">
        <v>177</v>
      </c>
      <c r="E1042" s="144" t="s">
        <v>19</v>
      </c>
      <c r="F1042" s="145" t="s">
        <v>1199</v>
      </c>
      <c r="H1042" s="146">
        <v>5.4</v>
      </c>
      <c r="I1042" s="147"/>
      <c r="L1042" s="142"/>
      <c r="M1042" s="148"/>
      <c r="T1042" s="149"/>
      <c r="AT1042" s="144" t="s">
        <v>177</v>
      </c>
      <c r="AU1042" s="144" t="s">
        <v>84</v>
      </c>
      <c r="AV1042" s="12" t="s">
        <v>84</v>
      </c>
      <c r="AW1042" s="12" t="s">
        <v>33</v>
      </c>
      <c r="AX1042" s="12" t="s">
        <v>75</v>
      </c>
      <c r="AY1042" s="144" t="s">
        <v>166</v>
      </c>
    </row>
    <row r="1043" spans="2:65" s="13" customFormat="1">
      <c r="B1043" s="150"/>
      <c r="D1043" s="143" t="s">
        <v>177</v>
      </c>
      <c r="E1043" s="151" t="s">
        <v>19</v>
      </c>
      <c r="F1043" s="152" t="s">
        <v>179</v>
      </c>
      <c r="H1043" s="153">
        <v>5.4</v>
      </c>
      <c r="I1043" s="154"/>
      <c r="L1043" s="150"/>
      <c r="M1043" s="155"/>
      <c r="T1043" s="156"/>
      <c r="AT1043" s="151" t="s">
        <v>177</v>
      </c>
      <c r="AU1043" s="151" t="s">
        <v>84</v>
      </c>
      <c r="AV1043" s="13" t="s">
        <v>89</v>
      </c>
      <c r="AW1043" s="13" t="s">
        <v>33</v>
      </c>
      <c r="AX1043" s="13" t="s">
        <v>75</v>
      </c>
      <c r="AY1043" s="151" t="s">
        <v>166</v>
      </c>
    </row>
    <row r="1044" spans="2:65" s="14" customFormat="1">
      <c r="B1044" s="157"/>
      <c r="D1044" s="143" t="s">
        <v>177</v>
      </c>
      <c r="E1044" s="158" t="s">
        <v>19</v>
      </c>
      <c r="F1044" s="159" t="s">
        <v>180</v>
      </c>
      <c r="H1044" s="160">
        <v>5.4</v>
      </c>
      <c r="I1044" s="161"/>
      <c r="L1044" s="157"/>
      <c r="M1044" s="162"/>
      <c r="T1044" s="163"/>
      <c r="AT1044" s="158" t="s">
        <v>177</v>
      </c>
      <c r="AU1044" s="158" t="s">
        <v>84</v>
      </c>
      <c r="AV1044" s="14" t="s">
        <v>173</v>
      </c>
      <c r="AW1044" s="14" t="s">
        <v>33</v>
      </c>
      <c r="AX1044" s="14" t="s">
        <v>34</v>
      </c>
      <c r="AY1044" s="158" t="s">
        <v>166</v>
      </c>
    </row>
    <row r="1045" spans="2:65" s="1" customFormat="1" ht="16.5" customHeight="1">
      <c r="B1045" s="33"/>
      <c r="C1045" s="170" t="s">
        <v>1200</v>
      </c>
      <c r="D1045" s="170" t="s">
        <v>287</v>
      </c>
      <c r="E1045" s="171" t="s">
        <v>1201</v>
      </c>
      <c r="F1045" s="172" t="s">
        <v>1202</v>
      </c>
      <c r="G1045" s="173" t="s">
        <v>109</v>
      </c>
      <c r="H1045" s="174">
        <v>5.94</v>
      </c>
      <c r="I1045" s="175"/>
      <c r="J1045" s="176">
        <f>ROUND(I1045*H1045,2)</f>
        <v>0</v>
      </c>
      <c r="K1045" s="172" t="s">
        <v>172</v>
      </c>
      <c r="L1045" s="177"/>
      <c r="M1045" s="178" t="s">
        <v>19</v>
      </c>
      <c r="N1045" s="179" t="s">
        <v>46</v>
      </c>
      <c r="P1045" s="134">
        <f>O1045*H1045</f>
        <v>0</v>
      </c>
      <c r="Q1045" s="134">
        <v>1.2E-4</v>
      </c>
      <c r="R1045" s="134">
        <f>Q1045*H1045</f>
        <v>7.1280000000000009E-4</v>
      </c>
      <c r="S1045" s="134">
        <v>0</v>
      </c>
      <c r="T1045" s="135">
        <f>S1045*H1045</f>
        <v>0</v>
      </c>
      <c r="AR1045" s="136" t="s">
        <v>383</v>
      </c>
      <c r="AT1045" s="136" t="s">
        <v>287</v>
      </c>
      <c r="AU1045" s="136" t="s">
        <v>84</v>
      </c>
      <c r="AY1045" s="18" t="s">
        <v>166</v>
      </c>
      <c r="BE1045" s="137">
        <f>IF(N1045="základní",J1045,0)</f>
        <v>0</v>
      </c>
      <c r="BF1045" s="137">
        <f>IF(N1045="snížená",J1045,0)</f>
        <v>0</v>
      </c>
      <c r="BG1045" s="137">
        <f>IF(N1045="zákl. přenesená",J1045,0)</f>
        <v>0</v>
      </c>
      <c r="BH1045" s="137">
        <f>IF(N1045="sníž. přenesená",J1045,0)</f>
        <v>0</v>
      </c>
      <c r="BI1045" s="137">
        <f>IF(N1045="nulová",J1045,0)</f>
        <v>0</v>
      </c>
      <c r="BJ1045" s="18" t="s">
        <v>34</v>
      </c>
      <c r="BK1045" s="137">
        <f>ROUND(I1045*H1045,2)</f>
        <v>0</v>
      </c>
      <c r="BL1045" s="18" t="s">
        <v>276</v>
      </c>
      <c r="BM1045" s="136" t="s">
        <v>1203</v>
      </c>
    </row>
    <row r="1046" spans="2:65" s="12" customFormat="1">
      <c r="B1046" s="142"/>
      <c r="D1046" s="143" t="s">
        <v>177</v>
      </c>
      <c r="F1046" s="145" t="s">
        <v>1204</v>
      </c>
      <c r="H1046" s="146">
        <v>5.94</v>
      </c>
      <c r="I1046" s="147"/>
      <c r="L1046" s="142"/>
      <c r="M1046" s="148"/>
      <c r="T1046" s="149"/>
      <c r="AT1046" s="144" t="s">
        <v>177</v>
      </c>
      <c r="AU1046" s="144" t="s">
        <v>84</v>
      </c>
      <c r="AV1046" s="12" t="s">
        <v>84</v>
      </c>
      <c r="AW1046" s="12" t="s">
        <v>4</v>
      </c>
      <c r="AX1046" s="12" t="s">
        <v>34</v>
      </c>
      <c r="AY1046" s="144" t="s">
        <v>166</v>
      </c>
    </row>
    <row r="1047" spans="2:65" s="1" customFormat="1" ht="16.5" customHeight="1">
      <c r="B1047" s="33"/>
      <c r="C1047" s="125" t="s">
        <v>1205</v>
      </c>
      <c r="D1047" s="125" t="s">
        <v>168</v>
      </c>
      <c r="E1047" s="126" t="s">
        <v>1206</v>
      </c>
      <c r="F1047" s="127" t="s">
        <v>1207</v>
      </c>
      <c r="G1047" s="128" t="s">
        <v>109</v>
      </c>
      <c r="H1047" s="129">
        <v>51.6</v>
      </c>
      <c r="I1047" s="130"/>
      <c r="J1047" s="131">
        <f>ROUND(I1047*H1047,2)</f>
        <v>0</v>
      </c>
      <c r="K1047" s="127" t="s">
        <v>172</v>
      </c>
      <c r="L1047" s="33"/>
      <c r="M1047" s="132" t="s">
        <v>19</v>
      </c>
      <c r="N1047" s="133" t="s">
        <v>46</v>
      </c>
      <c r="P1047" s="134">
        <f>O1047*H1047</f>
        <v>0</v>
      </c>
      <c r="Q1047" s="134">
        <v>9.0000000000000006E-5</v>
      </c>
      <c r="R1047" s="134">
        <f>Q1047*H1047</f>
        <v>4.6440000000000006E-3</v>
      </c>
      <c r="S1047" s="134">
        <v>0</v>
      </c>
      <c r="T1047" s="135">
        <f>S1047*H1047</f>
        <v>0</v>
      </c>
      <c r="AR1047" s="136" t="s">
        <v>276</v>
      </c>
      <c r="AT1047" s="136" t="s">
        <v>168</v>
      </c>
      <c r="AU1047" s="136" t="s">
        <v>84</v>
      </c>
      <c r="AY1047" s="18" t="s">
        <v>166</v>
      </c>
      <c r="BE1047" s="137">
        <f>IF(N1047="základní",J1047,0)</f>
        <v>0</v>
      </c>
      <c r="BF1047" s="137">
        <f>IF(N1047="snížená",J1047,0)</f>
        <v>0</v>
      </c>
      <c r="BG1047" s="137">
        <f>IF(N1047="zákl. přenesená",J1047,0)</f>
        <v>0</v>
      </c>
      <c r="BH1047" s="137">
        <f>IF(N1047="sníž. přenesená",J1047,0)</f>
        <v>0</v>
      </c>
      <c r="BI1047" s="137">
        <f>IF(N1047="nulová",J1047,0)</f>
        <v>0</v>
      </c>
      <c r="BJ1047" s="18" t="s">
        <v>34</v>
      </c>
      <c r="BK1047" s="137">
        <f>ROUND(I1047*H1047,2)</f>
        <v>0</v>
      </c>
      <c r="BL1047" s="18" t="s">
        <v>276</v>
      </c>
      <c r="BM1047" s="136" t="s">
        <v>1208</v>
      </c>
    </row>
    <row r="1048" spans="2:65" s="1" customFormat="1">
      <c r="B1048" s="33"/>
      <c r="D1048" s="138" t="s">
        <v>175</v>
      </c>
      <c r="F1048" s="139" t="s">
        <v>1209</v>
      </c>
      <c r="I1048" s="140"/>
      <c r="L1048" s="33"/>
      <c r="M1048" s="141"/>
      <c r="T1048" s="54"/>
      <c r="AT1048" s="18" t="s">
        <v>175</v>
      </c>
      <c r="AU1048" s="18" t="s">
        <v>84</v>
      </c>
    </row>
    <row r="1049" spans="2:65" s="12" customFormat="1">
      <c r="B1049" s="142"/>
      <c r="D1049" s="143" t="s">
        <v>177</v>
      </c>
      <c r="E1049" s="144" t="s">
        <v>19</v>
      </c>
      <c r="F1049" s="145" t="s">
        <v>1210</v>
      </c>
      <c r="H1049" s="146">
        <v>51.6</v>
      </c>
      <c r="I1049" s="147"/>
      <c r="L1049" s="142"/>
      <c r="M1049" s="148"/>
      <c r="T1049" s="149"/>
      <c r="AT1049" s="144" t="s">
        <v>177</v>
      </c>
      <c r="AU1049" s="144" t="s">
        <v>84</v>
      </c>
      <c r="AV1049" s="12" t="s">
        <v>84</v>
      </c>
      <c r="AW1049" s="12" t="s">
        <v>33</v>
      </c>
      <c r="AX1049" s="12" t="s">
        <v>75</v>
      </c>
      <c r="AY1049" s="144" t="s">
        <v>166</v>
      </c>
    </row>
    <row r="1050" spans="2:65" s="13" customFormat="1">
      <c r="B1050" s="150"/>
      <c r="D1050" s="143" t="s">
        <v>177</v>
      </c>
      <c r="E1050" s="151" t="s">
        <v>19</v>
      </c>
      <c r="F1050" s="152" t="s">
        <v>179</v>
      </c>
      <c r="H1050" s="153">
        <v>51.6</v>
      </c>
      <c r="I1050" s="154"/>
      <c r="L1050" s="150"/>
      <c r="M1050" s="155"/>
      <c r="T1050" s="156"/>
      <c r="AT1050" s="151" t="s">
        <v>177</v>
      </c>
      <c r="AU1050" s="151" t="s">
        <v>84</v>
      </c>
      <c r="AV1050" s="13" t="s">
        <v>89</v>
      </c>
      <c r="AW1050" s="13" t="s">
        <v>33</v>
      </c>
      <c r="AX1050" s="13" t="s">
        <v>75</v>
      </c>
      <c r="AY1050" s="151" t="s">
        <v>166</v>
      </c>
    </row>
    <row r="1051" spans="2:65" s="14" customFormat="1">
      <c r="B1051" s="157"/>
      <c r="D1051" s="143" t="s">
        <v>177</v>
      </c>
      <c r="E1051" s="158" t="s">
        <v>19</v>
      </c>
      <c r="F1051" s="159" t="s">
        <v>180</v>
      </c>
      <c r="H1051" s="160">
        <v>51.6</v>
      </c>
      <c r="I1051" s="161"/>
      <c r="L1051" s="157"/>
      <c r="M1051" s="162"/>
      <c r="T1051" s="163"/>
      <c r="AT1051" s="158" t="s">
        <v>177</v>
      </c>
      <c r="AU1051" s="158" t="s">
        <v>84</v>
      </c>
      <c r="AV1051" s="14" t="s">
        <v>173</v>
      </c>
      <c r="AW1051" s="14" t="s">
        <v>33</v>
      </c>
      <c r="AX1051" s="14" t="s">
        <v>34</v>
      </c>
      <c r="AY1051" s="158" t="s">
        <v>166</v>
      </c>
    </row>
    <row r="1052" spans="2:65" s="1" customFormat="1" ht="24.15" customHeight="1">
      <c r="B1052" s="33"/>
      <c r="C1052" s="125" t="s">
        <v>1211</v>
      </c>
      <c r="D1052" s="125" t="s">
        <v>168</v>
      </c>
      <c r="E1052" s="126" t="s">
        <v>1212</v>
      </c>
      <c r="F1052" s="127" t="s">
        <v>1213</v>
      </c>
      <c r="G1052" s="128" t="s">
        <v>530</v>
      </c>
      <c r="H1052" s="180"/>
      <c r="I1052" s="130"/>
      <c r="J1052" s="131">
        <f>ROUND(I1052*H1052,2)</f>
        <v>0</v>
      </c>
      <c r="K1052" s="127" t="s">
        <v>172</v>
      </c>
      <c r="L1052" s="33"/>
      <c r="M1052" s="132" t="s">
        <v>19</v>
      </c>
      <c r="N1052" s="133" t="s">
        <v>46</v>
      </c>
      <c r="P1052" s="134">
        <f>O1052*H1052</f>
        <v>0</v>
      </c>
      <c r="Q1052" s="134">
        <v>0</v>
      </c>
      <c r="R1052" s="134">
        <f>Q1052*H1052</f>
        <v>0</v>
      </c>
      <c r="S1052" s="134">
        <v>0</v>
      </c>
      <c r="T1052" s="135">
        <f>S1052*H1052</f>
        <v>0</v>
      </c>
      <c r="AR1052" s="136" t="s">
        <v>276</v>
      </c>
      <c r="AT1052" s="136" t="s">
        <v>168</v>
      </c>
      <c r="AU1052" s="136" t="s">
        <v>84</v>
      </c>
      <c r="AY1052" s="18" t="s">
        <v>166</v>
      </c>
      <c r="BE1052" s="137">
        <f>IF(N1052="základní",J1052,0)</f>
        <v>0</v>
      </c>
      <c r="BF1052" s="137">
        <f>IF(N1052="snížená",J1052,0)</f>
        <v>0</v>
      </c>
      <c r="BG1052" s="137">
        <f>IF(N1052="zákl. přenesená",J1052,0)</f>
        <v>0</v>
      </c>
      <c r="BH1052" s="137">
        <f>IF(N1052="sníž. přenesená",J1052,0)</f>
        <v>0</v>
      </c>
      <c r="BI1052" s="137">
        <f>IF(N1052="nulová",J1052,0)</f>
        <v>0</v>
      </c>
      <c r="BJ1052" s="18" t="s">
        <v>34</v>
      </c>
      <c r="BK1052" s="137">
        <f>ROUND(I1052*H1052,2)</f>
        <v>0</v>
      </c>
      <c r="BL1052" s="18" t="s">
        <v>276</v>
      </c>
      <c r="BM1052" s="136" t="s">
        <v>1214</v>
      </c>
    </row>
    <row r="1053" spans="2:65" s="1" customFormat="1">
      <c r="B1053" s="33"/>
      <c r="D1053" s="138" t="s">
        <v>175</v>
      </c>
      <c r="F1053" s="139" t="s">
        <v>1215</v>
      </c>
      <c r="I1053" s="140"/>
      <c r="L1053" s="33"/>
      <c r="M1053" s="141"/>
      <c r="T1053" s="54"/>
      <c r="AT1053" s="18" t="s">
        <v>175</v>
      </c>
      <c r="AU1053" s="18" t="s">
        <v>84</v>
      </c>
    </row>
    <row r="1054" spans="2:65" s="11" customFormat="1" ht="22.95" customHeight="1">
      <c r="B1054" s="113"/>
      <c r="D1054" s="114" t="s">
        <v>74</v>
      </c>
      <c r="E1054" s="123" t="s">
        <v>1216</v>
      </c>
      <c r="F1054" s="123" t="s">
        <v>1217</v>
      </c>
      <c r="I1054" s="116"/>
      <c r="J1054" s="124">
        <f>BK1054</f>
        <v>0</v>
      </c>
      <c r="L1054" s="113"/>
      <c r="M1054" s="118"/>
      <c r="P1054" s="119">
        <f>SUM(P1055:P1116)</f>
        <v>0</v>
      </c>
      <c r="R1054" s="119">
        <f>SUM(R1055:R1116)</f>
        <v>3.0485500000000006E-2</v>
      </c>
      <c r="T1054" s="120">
        <f>SUM(T1055:T1116)</f>
        <v>0</v>
      </c>
      <c r="AR1054" s="114" t="s">
        <v>84</v>
      </c>
      <c r="AT1054" s="121" t="s">
        <v>74</v>
      </c>
      <c r="AU1054" s="121" t="s">
        <v>34</v>
      </c>
      <c r="AY1054" s="114" t="s">
        <v>166</v>
      </c>
      <c r="BK1054" s="122">
        <f>SUM(BK1055:BK1116)</f>
        <v>0</v>
      </c>
    </row>
    <row r="1055" spans="2:65" s="1" customFormat="1" ht="24.15" customHeight="1">
      <c r="B1055" s="33"/>
      <c r="C1055" s="125" t="s">
        <v>1218</v>
      </c>
      <c r="D1055" s="125" t="s">
        <v>168</v>
      </c>
      <c r="E1055" s="126" t="s">
        <v>1219</v>
      </c>
      <c r="F1055" s="127" t="s">
        <v>1220</v>
      </c>
      <c r="G1055" s="128" t="s">
        <v>87</v>
      </c>
      <c r="H1055" s="129">
        <v>9.5500000000000007</v>
      </c>
      <c r="I1055" s="130"/>
      <c r="J1055" s="131">
        <f>ROUND(I1055*H1055,2)</f>
        <v>0</v>
      </c>
      <c r="K1055" s="127" t="s">
        <v>172</v>
      </c>
      <c r="L1055" s="33"/>
      <c r="M1055" s="132" t="s">
        <v>19</v>
      </c>
      <c r="N1055" s="133" t="s">
        <v>46</v>
      </c>
      <c r="P1055" s="134">
        <f>O1055*H1055</f>
        <v>0</v>
      </c>
      <c r="Q1055" s="134">
        <v>8.0000000000000007E-5</v>
      </c>
      <c r="R1055" s="134">
        <f>Q1055*H1055</f>
        <v>7.6400000000000014E-4</v>
      </c>
      <c r="S1055" s="134">
        <v>0</v>
      </c>
      <c r="T1055" s="135">
        <f>S1055*H1055</f>
        <v>0</v>
      </c>
      <c r="AR1055" s="136" t="s">
        <v>276</v>
      </c>
      <c r="AT1055" s="136" t="s">
        <v>168</v>
      </c>
      <c r="AU1055" s="136" t="s">
        <v>84</v>
      </c>
      <c r="AY1055" s="18" t="s">
        <v>166</v>
      </c>
      <c r="BE1055" s="137">
        <f>IF(N1055="základní",J1055,0)</f>
        <v>0</v>
      </c>
      <c r="BF1055" s="137">
        <f>IF(N1055="snížená",J1055,0)</f>
        <v>0</v>
      </c>
      <c r="BG1055" s="137">
        <f>IF(N1055="zákl. přenesená",J1055,0)</f>
        <v>0</v>
      </c>
      <c r="BH1055" s="137">
        <f>IF(N1055="sníž. přenesená",J1055,0)</f>
        <v>0</v>
      </c>
      <c r="BI1055" s="137">
        <f>IF(N1055="nulová",J1055,0)</f>
        <v>0</v>
      </c>
      <c r="BJ1055" s="18" t="s">
        <v>34</v>
      </c>
      <c r="BK1055" s="137">
        <f>ROUND(I1055*H1055,2)</f>
        <v>0</v>
      </c>
      <c r="BL1055" s="18" t="s">
        <v>276</v>
      </c>
      <c r="BM1055" s="136" t="s">
        <v>1221</v>
      </c>
    </row>
    <row r="1056" spans="2:65" s="1" customFormat="1">
      <c r="B1056" s="33"/>
      <c r="D1056" s="138" t="s">
        <v>175</v>
      </c>
      <c r="F1056" s="139" t="s">
        <v>1222</v>
      </c>
      <c r="I1056" s="140"/>
      <c r="L1056" s="33"/>
      <c r="M1056" s="141"/>
      <c r="T1056" s="54"/>
      <c r="AT1056" s="18" t="s">
        <v>175</v>
      </c>
      <c r="AU1056" s="18" t="s">
        <v>84</v>
      </c>
    </row>
    <row r="1057" spans="2:65" s="12" customFormat="1">
      <c r="B1057" s="142"/>
      <c r="D1057" s="143" t="s">
        <v>177</v>
      </c>
      <c r="E1057" s="144" t="s">
        <v>19</v>
      </c>
      <c r="F1057" s="145" t="s">
        <v>1223</v>
      </c>
      <c r="H1057" s="146">
        <v>9.5500000000000007</v>
      </c>
      <c r="I1057" s="147"/>
      <c r="L1057" s="142"/>
      <c r="M1057" s="148"/>
      <c r="T1057" s="149"/>
      <c r="AT1057" s="144" t="s">
        <v>177</v>
      </c>
      <c r="AU1057" s="144" t="s">
        <v>84</v>
      </c>
      <c r="AV1057" s="12" t="s">
        <v>84</v>
      </c>
      <c r="AW1057" s="12" t="s">
        <v>33</v>
      </c>
      <c r="AX1057" s="12" t="s">
        <v>75</v>
      </c>
      <c r="AY1057" s="144" t="s">
        <v>166</v>
      </c>
    </row>
    <row r="1058" spans="2:65" s="13" customFormat="1">
      <c r="B1058" s="150"/>
      <c r="D1058" s="143" t="s">
        <v>177</v>
      </c>
      <c r="E1058" s="151" t="s">
        <v>19</v>
      </c>
      <c r="F1058" s="152" t="s">
        <v>179</v>
      </c>
      <c r="H1058" s="153">
        <v>9.5500000000000007</v>
      </c>
      <c r="I1058" s="154"/>
      <c r="L1058" s="150"/>
      <c r="M1058" s="155"/>
      <c r="T1058" s="156"/>
      <c r="AT1058" s="151" t="s">
        <v>177</v>
      </c>
      <c r="AU1058" s="151" t="s">
        <v>84</v>
      </c>
      <c r="AV1058" s="13" t="s">
        <v>89</v>
      </c>
      <c r="AW1058" s="13" t="s">
        <v>33</v>
      </c>
      <c r="AX1058" s="13" t="s">
        <v>75</v>
      </c>
      <c r="AY1058" s="151" t="s">
        <v>166</v>
      </c>
    </row>
    <row r="1059" spans="2:65" s="14" customFormat="1">
      <c r="B1059" s="157"/>
      <c r="D1059" s="143" t="s">
        <v>177</v>
      </c>
      <c r="E1059" s="158" t="s">
        <v>19</v>
      </c>
      <c r="F1059" s="159" t="s">
        <v>180</v>
      </c>
      <c r="H1059" s="160">
        <v>9.5500000000000007</v>
      </c>
      <c r="I1059" s="161"/>
      <c r="L1059" s="157"/>
      <c r="M1059" s="162"/>
      <c r="T1059" s="163"/>
      <c r="AT1059" s="158" t="s">
        <v>177</v>
      </c>
      <c r="AU1059" s="158" t="s">
        <v>84</v>
      </c>
      <c r="AV1059" s="14" t="s">
        <v>173</v>
      </c>
      <c r="AW1059" s="14" t="s">
        <v>33</v>
      </c>
      <c r="AX1059" s="14" t="s">
        <v>34</v>
      </c>
      <c r="AY1059" s="158" t="s">
        <v>166</v>
      </c>
    </row>
    <row r="1060" spans="2:65" s="1" customFormat="1" ht="16.5" customHeight="1">
      <c r="B1060" s="33"/>
      <c r="C1060" s="125" t="s">
        <v>1224</v>
      </c>
      <c r="D1060" s="125" t="s">
        <v>168</v>
      </c>
      <c r="E1060" s="126" t="s">
        <v>1225</v>
      </c>
      <c r="F1060" s="127" t="s">
        <v>1226</v>
      </c>
      <c r="G1060" s="128" t="s">
        <v>87</v>
      </c>
      <c r="H1060" s="129">
        <v>9.5500000000000007</v>
      </c>
      <c r="I1060" s="130"/>
      <c r="J1060" s="131">
        <f>ROUND(I1060*H1060,2)</f>
        <v>0</v>
      </c>
      <c r="K1060" s="127" t="s">
        <v>172</v>
      </c>
      <c r="L1060" s="33"/>
      <c r="M1060" s="132" t="s">
        <v>19</v>
      </c>
      <c r="N1060" s="133" t="s">
        <v>46</v>
      </c>
      <c r="P1060" s="134">
        <f>O1060*H1060</f>
        <v>0</v>
      </c>
      <c r="Q1060" s="134">
        <v>1.3999999999999999E-4</v>
      </c>
      <c r="R1060" s="134">
        <f>Q1060*H1060</f>
        <v>1.3370000000000001E-3</v>
      </c>
      <c r="S1060" s="134">
        <v>0</v>
      </c>
      <c r="T1060" s="135">
        <f>S1060*H1060</f>
        <v>0</v>
      </c>
      <c r="AR1060" s="136" t="s">
        <v>276</v>
      </c>
      <c r="AT1060" s="136" t="s">
        <v>168</v>
      </c>
      <c r="AU1060" s="136" t="s">
        <v>84</v>
      </c>
      <c r="AY1060" s="18" t="s">
        <v>166</v>
      </c>
      <c r="BE1060" s="137">
        <f>IF(N1060="základní",J1060,0)</f>
        <v>0</v>
      </c>
      <c r="BF1060" s="137">
        <f>IF(N1060="snížená",J1060,0)</f>
        <v>0</v>
      </c>
      <c r="BG1060" s="137">
        <f>IF(N1060="zákl. přenesená",J1060,0)</f>
        <v>0</v>
      </c>
      <c r="BH1060" s="137">
        <f>IF(N1060="sníž. přenesená",J1060,0)</f>
        <v>0</v>
      </c>
      <c r="BI1060" s="137">
        <f>IF(N1060="nulová",J1060,0)</f>
        <v>0</v>
      </c>
      <c r="BJ1060" s="18" t="s">
        <v>34</v>
      </c>
      <c r="BK1060" s="137">
        <f>ROUND(I1060*H1060,2)</f>
        <v>0</v>
      </c>
      <c r="BL1060" s="18" t="s">
        <v>276</v>
      </c>
      <c r="BM1060" s="136" t="s">
        <v>1227</v>
      </c>
    </row>
    <row r="1061" spans="2:65" s="1" customFormat="1">
      <c r="B1061" s="33"/>
      <c r="D1061" s="138" t="s">
        <v>175</v>
      </c>
      <c r="F1061" s="139" t="s">
        <v>1228</v>
      </c>
      <c r="I1061" s="140"/>
      <c r="L1061" s="33"/>
      <c r="M1061" s="141"/>
      <c r="T1061" s="54"/>
      <c r="AT1061" s="18" t="s">
        <v>175</v>
      </c>
      <c r="AU1061" s="18" t="s">
        <v>84</v>
      </c>
    </row>
    <row r="1062" spans="2:65" s="15" customFormat="1">
      <c r="B1062" s="164"/>
      <c r="D1062" s="143" t="s">
        <v>177</v>
      </c>
      <c r="E1062" s="165" t="s">
        <v>19</v>
      </c>
      <c r="F1062" s="166" t="s">
        <v>1229</v>
      </c>
      <c r="H1062" s="165" t="s">
        <v>19</v>
      </c>
      <c r="I1062" s="167"/>
      <c r="L1062" s="164"/>
      <c r="M1062" s="168"/>
      <c r="T1062" s="169"/>
      <c r="AT1062" s="165" t="s">
        <v>177</v>
      </c>
      <c r="AU1062" s="165" t="s">
        <v>84</v>
      </c>
      <c r="AV1062" s="15" t="s">
        <v>34</v>
      </c>
      <c r="AW1062" s="15" t="s">
        <v>33</v>
      </c>
      <c r="AX1062" s="15" t="s">
        <v>75</v>
      </c>
      <c r="AY1062" s="165" t="s">
        <v>166</v>
      </c>
    </row>
    <row r="1063" spans="2:65" s="12" customFormat="1">
      <c r="B1063" s="142"/>
      <c r="D1063" s="143" t="s">
        <v>177</v>
      </c>
      <c r="E1063" s="144" t="s">
        <v>19</v>
      </c>
      <c r="F1063" s="145" t="s">
        <v>1230</v>
      </c>
      <c r="H1063" s="146">
        <v>1.2250000000000001</v>
      </c>
      <c r="I1063" s="147"/>
      <c r="L1063" s="142"/>
      <c r="M1063" s="148"/>
      <c r="T1063" s="149"/>
      <c r="AT1063" s="144" t="s">
        <v>177</v>
      </c>
      <c r="AU1063" s="144" t="s">
        <v>84</v>
      </c>
      <c r="AV1063" s="12" t="s">
        <v>84</v>
      </c>
      <c r="AW1063" s="12" t="s">
        <v>33</v>
      </c>
      <c r="AX1063" s="12" t="s">
        <v>75</v>
      </c>
      <c r="AY1063" s="144" t="s">
        <v>166</v>
      </c>
    </row>
    <row r="1064" spans="2:65" s="12" customFormat="1">
      <c r="B1064" s="142"/>
      <c r="D1064" s="143" t="s">
        <v>177</v>
      </c>
      <c r="E1064" s="144" t="s">
        <v>19</v>
      </c>
      <c r="F1064" s="145" t="s">
        <v>1231</v>
      </c>
      <c r="H1064" s="146">
        <v>3.6</v>
      </c>
      <c r="I1064" s="147"/>
      <c r="L1064" s="142"/>
      <c r="M1064" s="148"/>
      <c r="T1064" s="149"/>
      <c r="AT1064" s="144" t="s">
        <v>177</v>
      </c>
      <c r="AU1064" s="144" t="s">
        <v>84</v>
      </c>
      <c r="AV1064" s="12" t="s">
        <v>84</v>
      </c>
      <c r="AW1064" s="12" t="s">
        <v>33</v>
      </c>
      <c r="AX1064" s="12" t="s">
        <v>75</v>
      </c>
      <c r="AY1064" s="144" t="s">
        <v>166</v>
      </c>
    </row>
    <row r="1065" spans="2:65" s="12" customFormat="1">
      <c r="B1065" s="142"/>
      <c r="D1065" s="143" t="s">
        <v>177</v>
      </c>
      <c r="E1065" s="144" t="s">
        <v>19</v>
      </c>
      <c r="F1065" s="145" t="s">
        <v>1232</v>
      </c>
      <c r="H1065" s="146">
        <v>2.2999999999999998</v>
      </c>
      <c r="I1065" s="147"/>
      <c r="L1065" s="142"/>
      <c r="M1065" s="148"/>
      <c r="T1065" s="149"/>
      <c r="AT1065" s="144" t="s">
        <v>177</v>
      </c>
      <c r="AU1065" s="144" t="s">
        <v>84</v>
      </c>
      <c r="AV1065" s="12" t="s">
        <v>84</v>
      </c>
      <c r="AW1065" s="12" t="s">
        <v>33</v>
      </c>
      <c r="AX1065" s="12" t="s">
        <v>75</v>
      </c>
      <c r="AY1065" s="144" t="s">
        <v>166</v>
      </c>
    </row>
    <row r="1066" spans="2:65" s="12" customFormat="1">
      <c r="B1066" s="142"/>
      <c r="D1066" s="143" t="s">
        <v>177</v>
      </c>
      <c r="E1066" s="144" t="s">
        <v>19</v>
      </c>
      <c r="F1066" s="145" t="s">
        <v>1233</v>
      </c>
      <c r="H1066" s="146">
        <v>1.2</v>
      </c>
      <c r="I1066" s="147"/>
      <c r="L1066" s="142"/>
      <c r="M1066" s="148"/>
      <c r="T1066" s="149"/>
      <c r="AT1066" s="144" t="s">
        <v>177</v>
      </c>
      <c r="AU1066" s="144" t="s">
        <v>84</v>
      </c>
      <c r="AV1066" s="12" t="s">
        <v>84</v>
      </c>
      <c r="AW1066" s="12" t="s">
        <v>33</v>
      </c>
      <c r="AX1066" s="12" t="s">
        <v>75</v>
      </c>
      <c r="AY1066" s="144" t="s">
        <v>166</v>
      </c>
    </row>
    <row r="1067" spans="2:65" s="12" customFormat="1">
      <c r="B1067" s="142"/>
      <c r="D1067" s="143" t="s">
        <v>177</v>
      </c>
      <c r="E1067" s="144" t="s">
        <v>19</v>
      </c>
      <c r="F1067" s="145" t="s">
        <v>1234</v>
      </c>
      <c r="H1067" s="146">
        <v>1.2250000000000001</v>
      </c>
      <c r="I1067" s="147"/>
      <c r="L1067" s="142"/>
      <c r="M1067" s="148"/>
      <c r="T1067" s="149"/>
      <c r="AT1067" s="144" t="s">
        <v>177</v>
      </c>
      <c r="AU1067" s="144" t="s">
        <v>84</v>
      </c>
      <c r="AV1067" s="12" t="s">
        <v>84</v>
      </c>
      <c r="AW1067" s="12" t="s">
        <v>33</v>
      </c>
      <c r="AX1067" s="12" t="s">
        <v>75</v>
      </c>
      <c r="AY1067" s="144" t="s">
        <v>166</v>
      </c>
    </row>
    <row r="1068" spans="2:65" s="13" customFormat="1">
      <c r="B1068" s="150"/>
      <c r="D1068" s="143" t="s">
        <v>177</v>
      </c>
      <c r="E1068" s="151" t="s">
        <v>118</v>
      </c>
      <c r="F1068" s="152" t="s">
        <v>179</v>
      </c>
      <c r="H1068" s="153">
        <v>9.5500000000000007</v>
      </c>
      <c r="I1068" s="154"/>
      <c r="L1068" s="150"/>
      <c r="M1068" s="155"/>
      <c r="T1068" s="156"/>
      <c r="AT1068" s="151" t="s">
        <v>177</v>
      </c>
      <c r="AU1068" s="151" t="s">
        <v>84</v>
      </c>
      <c r="AV1068" s="13" t="s">
        <v>89</v>
      </c>
      <c r="AW1068" s="13" t="s">
        <v>33</v>
      </c>
      <c r="AX1068" s="13" t="s">
        <v>75</v>
      </c>
      <c r="AY1068" s="151" t="s">
        <v>166</v>
      </c>
    </row>
    <row r="1069" spans="2:65" s="14" customFormat="1">
      <c r="B1069" s="157"/>
      <c r="D1069" s="143" t="s">
        <v>177</v>
      </c>
      <c r="E1069" s="158" t="s">
        <v>19</v>
      </c>
      <c r="F1069" s="159" t="s">
        <v>180</v>
      </c>
      <c r="H1069" s="160">
        <v>9.5500000000000007</v>
      </c>
      <c r="I1069" s="161"/>
      <c r="L1069" s="157"/>
      <c r="M1069" s="162"/>
      <c r="T1069" s="163"/>
      <c r="AT1069" s="158" t="s">
        <v>177</v>
      </c>
      <c r="AU1069" s="158" t="s">
        <v>84</v>
      </c>
      <c r="AV1069" s="14" t="s">
        <v>173</v>
      </c>
      <c r="AW1069" s="14" t="s">
        <v>33</v>
      </c>
      <c r="AX1069" s="14" t="s">
        <v>34</v>
      </c>
      <c r="AY1069" s="158" t="s">
        <v>166</v>
      </c>
    </row>
    <row r="1070" spans="2:65" s="1" customFormat="1" ht="16.5" customHeight="1">
      <c r="B1070" s="33"/>
      <c r="C1070" s="125" t="s">
        <v>1235</v>
      </c>
      <c r="D1070" s="125" t="s">
        <v>168</v>
      </c>
      <c r="E1070" s="126" t="s">
        <v>1236</v>
      </c>
      <c r="F1070" s="127" t="s">
        <v>1237</v>
      </c>
      <c r="G1070" s="128" t="s">
        <v>87</v>
      </c>
      <c r="H1070" s="129">
        <v>9.5500000000000007</v>
      </c>
      <c r="I1070" s="130"/>
      <c r="J1070" s="131">
        <f>ROUND(I1070*H1070,2)</f>
        <v>0</v>
      </c>
      <c r="K1070" s="127" t="s">
        <v>172</v>
      </c>
      <c r="L1070" s="33"/>
      <c r="M1070" s="132" t="s">
        <v>19</v>
      </c>
      <c r="N1070" s="133" t="s">
        <v>46</v>
      </c>
      <c r="P1070" s="134">
        <f>O1070*H1070</f>
        <v>0</v>
      </c>
      <c r="Q1070" s="134">
        <v>1.2E-4</v>
      </c>
      <c r="R1070" s="134">
        <f>Q1070*H1070</f>
        <v>1.1460000000000001E-3</v>
      </c>
      <c r="S1070" s="134">
        <v>0</v>
      </c>
      <c r="T1070" s="135">
        <f>S1070*H1070</f>
        <v>0</v>
      </c>
      <c r="AR1070" s="136" t="s">
        <v>276</v>
      </c>
      <c r="AT1070" s="136" t="s">
        <v>168</v>
      </c>
      <c r="AU1070" s="136" t="s">
        <v>84</v>
      </c>
      <c r="AY1070" s="18" t="s">
        <v>166</v>
      </c>
      <c r="BE1070" s="137">
        <f>IF(N1070="základní",J1070,0)</f>
        <v>0</v>
      </c>
      <c r="BF1070" s="137">
        <f>IF(N1070="snížená",J1070,0)</f>
        <v>0</v>
      </c>
      <c r="BG1070" s="137">
        <f>IF(N1070="zákl. přenesená",J1070,0)</f>
        <v>0</v>
      </c>
      <c r="BH1070" s="137">
        <f>IF(N1070="sníž. přenesená",J1070,0)</f>
        <v>0</v>
      </c>
      <c r="BI1070" s="137">
        <f>IF(N1070="nulová",J1070,0)</f>
        <v>0</v>
      </c>
      <c r="BJ1070" s="18" t="s">
        <v>34</v>
      </c>
      <c r="BK1070" s="137">
        <f>ROUND(I1070*H1070,2)</f>
        <v>0</v>
      </c>
      <c r="BL1070" s="18" t="s">
        <v>276</v>
      </c>
      <c r="BM1070" s="136" t="s">
        <v>1238</v>
      </c>
    </row>
    <row r="1071" spans="2:65" s="1" customFormat="1">
      <c r="B1071" s="33"/>
      <c r="D1071" s="138" t="s">
        <v>175</v>
      </c>
      <c r="F1071" s="139" t="s">
        <v>1239</v>
      </c>
      <c r="I1071" s="140"/>
      <c r="L1071" s="33"/>
      <c r="M1071" s="141"/>
      <c r="T1071" s="54"/>
      <c r="AT1071" s="18" t="s">
        <v>175</v>
      </c>
      <c r="AU1071" s="18" t="s">
        <v>84</v>
      </c>
    </row>
    <row r="1072" spans="2:65" s="12" customFormat="1">
      <c r="B1072" s="142"/>
      <c r="D1072" s="143" t="s">
        <v>177</v>
      </c>
      <c r="E1072" s="144" t="s">
        <v>19</v>
      </c>
      <c r="F1072" s="145" t="s">
        <v>1223</v>
      </c>
      <c r="H1072" s="146">
        <v>9.5500000000000007</v>
      </c>
      <c r="I1072" s="147"/>
      <c r="L1072" s="142"/>
      <c r="M1072" s="148"/>
      <c r="T1072" s="149"/>
      <c r="AT1072" s="144" t="s">
        <v>177</v>
      </c>
      <c r="AU1072" s="144" t="s">
        <v>84</v>
      </c>
      <c r="AV1072" s="12" t="s">
        <v>84</v>
      </c>
      <c r="AW1072" s="12" t="s">
        <v>33</v>
      </c>
      <c r="AX1072" s="12" t="s">
        <v>75</v>
      </c>
      <c r="AY1072" s="144" t="s">
        <v>166</v>
      </c>
    </row>
    <row r="1073" spans="2:65" s="13" customFormat="1">
      <c r="B1073" s="150"/>
      <c r="D1073" s="143" t="s">
        <v>177</v>
      </c>
      <c r="E1073" s="151" t="s">
        <v>19</v>
      </c>
      <c r="F1073" s="152" t="s">
        <v>179</v>
      </c>
      <c r="H1073" s="153">
        <v>9.5500000000000007</v>
      </c>
      <c r="I1073" s="154"/>
      <c r="L1073" s="150"/>
      <c r="M1073" s="155"/>
      <c r="T1073" s="156"/>
      <c r="AT1073" s="151" t="s">
        <v>177</v>
      </c>
      <c r="AU1073" s="151" t="s">
        <v>84</v>
      </c>
      <c r="AV1073" s="13" t="s">
        <v>89</v>
      </c>
      <c r="AW1073" s="13" t="s">
        <v>33</v>
      </c>
      <c r="AX1073" s="13" t="s">
        <v>75</v>
      </c>
      <c r="AY1073" s="151" t="s">
        <v>166</v>
      </c>
    </row>
    <row r="1074" spans="2:65" s="14" customFormat="1">
      <c r="B1074" s="157"/>
      <c r="D1074" s="143" t="s">
        <v>177</v>
      </c>
      <c r="E1074" s="158" t="s">
        <v>19</v>
      </c>
      <c r="F1074" s="159" t="s">
        <v>180</v>
      </c>
      <c r="H1074" s="160">
        <v>9.5500000000000007</v>
      </c>
      <c r="I1074" s="161"/>
      <c r="L1074" s="157"/>
      <c r="M1074" s="162"/>
      <c r="T1074" s="163"/>
      <c r="AT1074" s="158" t="s">
        <v>177</v>
      </c>
      <c r="AU1074" s="158" t="s">
        <v>84</v>
      </c>
      <c r="AV1074" s="14" t="s">
        <v>173</v>
      </c>
      <c r="AW1074" s="14" t="s">
        <v>33</v>
      </c>
      <c r="AX1074" s="14" t="s">
        <v>34</v>
      </c>
      <c r="AY1074" s="158" t="s">
        <v>166</v>
      </c>
    </row>
    <row r="1075" spans="2:65" s="1" customFormat="1" ht="16.5" customHeight="1">
      <c r="B1075" s="33"/>
      <c r="C1075" s="125" t="s">
        <v>1240</v>
      </c>
      <c r="D1075" s="125" t="s">
        <v>168</v>
      </c>
      <c r="E1075" s="126" t="s">
        <v>1241</v>
      </c>
      <c r="F1075" s="127" t="s">
        <v>1242</v>
      </c>
      <c r="G1075" s="128" t="s">
        <v>87</v>
      </c>
      <c r="H1075" s="129">
        <v>9.5500000000000007</v>
      </c>
      <c r="I1075" s="130"/>
      <c r="J1075" s="131">
        <f>ROUND(I1075*H1075,2)</f>
        <v>0</v>
      </c>
      <c r="K1075" s="127" t="s">
        <v>172</v>
      </c>
      <c r="L1075" s="33"/>
      <c r="M1075" s="132" t="s">
        <v>19</v>
      </c>
      <c r="N1075" s="133" t="s">
        <v>46</v>
      </c>
      <c r="P1075" s="134">
        <f>O1075*H1075</f>
        <v>0</v>
      </c>
      <c r="Q1075" s="134">
        <v>1.2E-4</v>
      </c>
      <c r="R1075" s="134">
        <f>Q1075*H1075</f>
        <v>1.1460000000000001E-3</v>
      </c>
      <c r="S1075" s="134">
        <v>0</v>
      </c>
      <c r="T1075" s="135">
        <f>S1075*H1075</f>
        <v>0</v>
      </c>
      <c r="AR1075" s="136" t="s">
        <v>276</v>
      </c>
      <c r="AT1075" s="136" t="s">
        <v>168</v>
      </c>
      <c r="AU1075" s="136" t="s">
        <v>84</v>
      </c>
      <c r="AY1075" s="18" t="s">
        <v>166</v>
      </c>
      <c r="BE1075" s="137">
        <f>IF(N1075="základní",J1075,0)</f>
        <v>0</v>
      </c>
      <c r="BF1075" s="137">
        <f>IF(N1075="snížená",J1075,0)</f>
        <v>0</v>
      </c>
      <c r="BG1075" s="137">
        <f>IF(N1075="zákl. přenesená",J1075,0)</f>
        <v>0</v>
      </c>
      <c r="BH1075" s="137">
        <f>IF(N1075="sníž. přenesená",J1075,0)</f>
        <v>0</v>
      </c>
      <c r="BI1075" s="137">
        <f>IF(N1075="nulová",J1075,0)</f>
        <v>0</v>
      </c>
      <c r="BJ1075" s="18" t="s">
        <v>34</v>
      </c>
      <c r="BK1075" s="137">
        <f>ROUND(I1075*H1075,2)</f>
        <v>0</v>
      </c>
      <c r="BL1075" s="18" t="s">
        <v>276</v>
      </c>
      <c r="BM1075" s="136" t="s">
        <v>1243</v>
      </c>
    </row>
    <row r="1076" spans="2:65" s="1" customFormat="1">
      <c r="B1076" s="33"/>
      <c r="D1076" s="138" t="s">
        <v>175</v>
      </c>
      <c r="F1076" s="139" t="s">
        <v>1244</v>
      </c>
      <c r="I1076" s="140"/>
      <c r="L1076" s="33"/>
      <c r="M1076" s="141"/>
      <c r="T1076" s="54"/>
      <c r="AT1076" s="18" t="s">
        <v>175</v>
      </c>
      <c r="AU1076" s="18" t="s">
        <v>84</v>
      </c>
    </row>
    <row r="1077" spans="2:65" s="12" customFormat="1">
      <c r="B1077" s="142"/>
      <c r="D1077" s="143" t="s">
        <v>177</v>
      </c>
      <c r="E1077" s="144" t="s">
        <v>19</v>
      </c>
      <c r="F1077" s="145" t="s">
        <v>1223</v>
      </c>
      <c r="H1077" s="146">
        <v>9.5500000000000007</v>
      </c>
      <c r="I1077" s="147"/>
      <c r="L1077" s="142"/>
      <c r="M1077" s="148"/>
      <c r="T1077" s="149"/>
      <c r="AT1077" s="144" t="s">
        <v>177</v>
      </c>
      <c r="AU1077" s="144" t="s">
        <v>84</v>
      </c>
      <c r="AV1077" s="12" t="s">
        <v>84</v>
      </c>
      <c r="AW1077" s="12" t="s">
        <v>33</v>
      </c>
      <c r="AX1077" s="12" t="s">
        <v>75</v>
      </c>
      <c r="AY1077" s="144" t="s">
        <v>166</v>
      </c>
    </row>
    <row r="1078" spans="2:65" s="13" customFormat="1">
      <c r="B1078" s="150"/>
      <c r="D1078" s="143" t="s">
        <v>177</v>
      </c>
      <c r="E1078" s="151" t="s">
        <v>19</v>
      </c>
      <c r="F1078" s="152" t="s">
        <v>179</v>
      </c>
      <c r="H1078" s="153">
        <v>9.5500000000000007</v>
      </c>
      <c r="I1078" s="154"/>
      <c r="L1078" s="150"/>
      <c r="M1078" s="155"/>
      <c r="T1078" s="156"/>
      <c r="AT1078" s="151" t="s">
        <v>177</v>
      </c>
      <c r="AU1078" s="151" t="s">
        <v>84</v>
      </c>
      <c r="AV1078" s="13" t="s">
        <v>89</v>
      </c>
      <c r="AW1078" s="13" t="s">
        <v>33</v>
      </c>
      <c r="AX1078" s="13" t="s">
        <v>75</v>
      </c>
      <c r="AY1078" s="151" t="s">
        <v>166</v>
      </c>
    </row>
    <row r="1079" spans="2:65" s="14" customFormat="1">
      <c r="B1079" s="157"/>
      <c r="D1079" s="143" t="s">
        <v>177</v>
      </c>
      <c r="E1079" s="158" t="s">
        <v>19</v>
      </c>
      <c r="F1079" s="159" t="s">
        <v>180</v>
      </c>
      <c r="H1079" s="160">
        <v>9.5500000000000007</v>
      </c>
      <c r="I1079" s="161"/>
      <c r="L1079" s="157"/>
      <c r="M1079" s="162"/>
      <c r="T1079" s="163"/>
      <c r="AT1079" s="158" t="s">
        <v>177</v>
      </c>
      <c r="AU1079" s="158" t="s">
        <v>84</v>
      </c>
      <c r="AV1079" s="14" t="s">
        <v>173</v>
      </c>
      <c r="AW1079" s="14" t="s">
        <v>33</v>
      </c>
      <c r="AX1079" s="14" t="s">
        <v>34</v>
      </c>
      <c r="AY1079" s="158" t="s">
        <v>166</v>
      </c>
    </row>
    <row r="1080" spans="2:65" s="1" customFormat="1" ht="16.5" customHeight="1">
      <c r="B1080" s="33"/>
      <c r="C1080" s="125" t="s">
        <v>1245</v>
      </c>
      <c r="D1080" s="125" t="s">
        <v>168</v>
      </c>
      <c r="E1080" s="126" t="s">
        <v>1246</v>
      </c>
      <c r="F1080" s="127" t="s">
        <v>1247</v>
      </c>
      <c r="G1080" s="128" t="s">
        <v>87</v>
      </c>
      <c r="H1080" s="129">
        <v>9.5500000000000007</v>
      </c>
      <c r="I1080" s="130"/>
      <c r="J1080" s="131">
        <f>ROUND(I1080*H1080,2)</f>
        <v>0</v>
      </c>
      <c r="K1080" s="127" t="s">
        <v>172</v>
      </c>
      <c r="L1080" s="33"/>
      <c r="M1080" s="132" t="s">
        <v>19</v>
      </c>
      <c r="N1080" s="133" t="s">
        <v>46</v>
      </c>
      <c r="P1080" s="134">
        <f>O1080*H1080</f>
        <v>0</v>
      </c>
      <c r="Q1080" s="134">
        <v>3.0000000000000001E-5</v>
      </c>
      <c r="R1080" s="134">
        <f>Q1080*H1080</f>
        <v>2.8650000000000003E-4</v>
      </c>
      <c r="S1080" s="134">
        <v>0</v>
      </c>
      <c r="T1080" s="135">
        <f>S1080*H1080</f>
        <v>0</v>
      </c>
      <c r="AR1080" s="136" t="s">
        <v>276</v>
      </c>
      <c r="AT1080" s="136" t="s">
        <v>168</v>
      </c>
      <c r="AU1080" s="136" t="s">
        <v>84</v>
      </c>
      <c r="AY1080" s="18" t="s">
        <v>166</v>
      </c>
      <c r="BE1080" s="137">
        <f>IF(N1080="základní",J1080,0)</f>
        <v>0</v>
      </c>
      <c r="BF1080" s="137">
        <f>IF(N1080="snížená",J1080,0)</f>
        <v>0</v>
      </c>
      <c r="BG1080" s="137">
        <f>IF(N1080="zákl. přenesená",J1080,0)</f>
        <v>0</v>
      </c>
      <c r="BH1080" s="137">
        <f>IF(N1080="sníž. přenesená",J1080,0)</f>
        <v>0</v>
      </c>
      <c r="BI1080" s="137">
        <f>IF(N1080="nulová",J1080,0)</f>
        <v>0</v>
      </c>
      <c r="BJ1080" s="18" t="s">
        <v>34</v>
      </c>
      <c r="BK1080" s="137">
        <f>ROUND(I1080*H1080,2)</f>
        <v>0</v>
      </c>
      <c r="BL1080" s="18" t="s">
        <v>276</v>
      </c>
      <c r="BM1080" s="136" t="s">
        <v>1248</v>
      </c>
    </row>
    <row r="1081" spans="2:65" s="1" customFormat="1">
      <c r="B1081" s="33"/>
      <c r="D1081" s="138" t="s">
        <v>175</v>
      </c>
      <c r="F1081" s="139" t="s">
        <v>1249</v>
      </c>
      <c r="I1081" s="140"/>
      <c r="L1081" s="33"/>
      <c r="M1081" s="141"/>
      <c r="T1081" s="54"/>
      <c r="AT1081" s="18" t="s">
        <v>175</v>
      </c>
      <c r="AU1081" s="18" t="s">
        <v>84</v>
      </c>
    </row>
    <row r="1082" spans="2:65" s="12" customFormat="1">
      <c r="B1082" s="142"/>
      <c r="D1082" s="143" t="s">
        <v>177</v>
      </c>
      <c r="E1082" s="144" t="s">
        <v>19</v>
      </c>
      <c r="F1082" s="145" t="s">
        <v>1223</v>
      </c>
      <c r="H1082" s="146">
        <v>9.5500000000000007</v>
      </c>
      <c r="I1082" s="147"/>
      <c r="L1082" s="142"/>
      <c r="M1082" s="148"/>
      <c r="T1082" s="149"/>
      <c r="AT1082" s="144" t="s">
        <v>177</v>
      </c>
      <c r="AU1082" s="144" t="s">
        <v>84</v>
      </c>
      <c r="AV1082" s="12" t="s">
        <v>84</v>
      </c>
      <c r="AW1082" s="12" t="s">
        <v>33</v>
      </c>
      <c r="AX1082" s="12" t="s">
        <v>75</v>
      </c>
      <c r="AY1082" s="144" t="s">
        <v>166</v>
      </c>
    </row>
    <row r="1083" spans="2:65" s="13" customFormat="1">
      <c r="B1083" s="150"/>
      <c r="D1083" s="143" t="s">
        <v>177</v>
      </c>
      <c r="E1083" s="151" t="s">
        <v>19</v>
      </c>
      <c r="F1083" s="152" t="s">
        <v>179</v>
      </c>
      <c r="H1083" s="153">
        <v>9.5500000000000007</v>
      </c>
      <c r="I1083" s="154"/>
      <c r="L1083" s="150"/>
      <c r="M1083" s="155"/>
      <c r="T1083" s="156"/>
      <c r="AT1083" s="151" t="s">
        <v>177</v>
      </c>
      <c r="AU1083" s="151" t="s">
        <v>84</v>
      </c>
      <c r="AV1083" s="13" t="s">
        <v>89</v>
      </c>
      <c r="AW1083" s="13" t="s">
        <v>33</v>
      </c>
      <c r="AX1083" s="13" t="s">
        <v>75</v>
      </c>
      <c r="AY1083" s="151" t="s">
        <v>166</v>
      </c>
    </row>
    <row r="1084" spans="2:65" s="14" customFormat="1">
      <c r="B1084" s="157"/>
      <c r="D1084" s="143" t="s">
        <v>177</v>
      </c>
      <c r="E1084" s="158" t="s">
        <v>19</v>
      </c>
      <c r="F1084" s="159" t="s">
        <v>180</v>
      </c>
      <c r="H1084" s="160">
        <v>9.5500000000000007</v>
      </c>
      <c r="I1084" s="161"/>
      <c r="L1084" s="157"/>
      <c r="M1084" s="162"/>
      <c r="T1084" s="163"/>
      <c r="AT1084" s="158" t="s">
        <v>177</v>
      </c>
      <c r="AU1084" s="158" t="s">
        <v>84</v>
      </c>
      <c r="AV1084" s="14" t="s">
        <v>173</v>
      </c>
      <c r="AW1084" s="14" t="s">
        <v>33</v>
      </c>
      <c r="AX1084" s="14" t="s">
        <v>34</v>
      </c>
      <c r="AY1084" s="158" t="s">
        <v>166</v>
      </c>
    </row>
    <row r="1085" spans="2:65" s="1" customFormat="1" ht="16.5" customHeight="1">
      <c r="B1085" s="33"/>
      <c r="C1085" s="125" t="s">
        <v>1250</v>
      </c>
      <c r="D1085" s="125" t="s">
        <v>168</v>
      </c>
      <c r="E1085" s="126" t="s">
        <v>1251</v>
      </c>
      <c r="F1085" s="127" t="s">
        <v>1252</v>
      </c>
      <c r="G1085" s="128" t="s">
        <v>87</v>
      </c>
      <c r="H1085" s="129">
        <v>28.05</v>
      </c>
      <c r="I1085" s="130"/>
      <c r="J1085" s="131">
        <f>ROUND(I1085*H1085,2)</f>
        <v>0</v>
      </c>
      <c r="K1085" s="127" t="s">
        <v>172</v>
      </c>
      <c r="L1085" s="33"/>
      <c r="M1085" s="132" t="s">
        <v>19</v>
      </c>
      <c r="N1085" s="133" t="s">
        <v>46</v>
      </c>
      <c r="P1085" s="134">
        <f>O1085*H1085</f>
        <v>0</v>
      </c>
      <c r="Q1085" s="134">
        <v>9.0000000000000006E-5</v>
      </c>
      <c r="R1085" s="134">
        <f>Q1085*H1085</f>
        <v>2.5245000000000003E-3</v>
      </c>
      <c r="S1085" s="134">
        <v>0</v>
      </c>
      <c r="T1085" s="135">
        <f>S1085*H1085</f>
        <v>0</v>
      </c>
      <c r="AR1085" s="136" t="s">
        <v>276</v>
      </c>
      <c r="AT1085" s="136" t="s">
        <v>168</v>
      </c>
      <c r="AU1085" s="136" t="s">
        <v>84</v>
      </c>
      <c r="AY1085" s="18" t="s">
        <v>166</v>
      </c>
      <c r="BE1085" s="137">
        <f>IF(N1085="základní",J1085,0)</f>
        <v>0</v>
      </c>
      <c r="BF1085" s="137">
        <f>IF(N1085="snížená",J1085,0)</f>
        <v>0</v>
      </c>
      <c r="BG1085" s="137">
        <f>IF(N1085="zákl. přenesená",J1085,0)</f>
        <v>0</v>
      </c>
      <c r="BH1085" s="137">
        <f>IF(N1085="sníž. přenesená",J1085,0)</f>
        <v>0</v>
      </c>
      <c r="BI1085" s="137">
        <f>IF(N1085="nulová",J1085,0)</f>
        <v>0</v>
      </c>
      <c r="BJ1085" s="18" t="s">
        <v>34</v>
      </c>
      <c r="BK1085" s="137">
        <f>ROUND(I1085*H1085,2)</f>
        <v>0</v>
      </c>
      <c r="BL1085" s="18" t="s">
        <v>276</v>
      </c>
      <c r="BM1085" s="136" t="s">
        <v>1253</v>
      </c>
    </row>
    <row r="1086" spans="2:65" s="1" customFormat="1">
      <c r="B1086" s="33"/>
      <c r="D1086" s="138" t="s">
        <v>175</v>
      </c>
      <c r="F1086" s="139" t="s">
        <v>1254</v>
      </c>
      <c r="I1086" s="140"/>
      <c r="L1086" s="33"/>
      <c r="M1086" s="141"/>
      <c r="T1086" s="54"/>
      <c r="AT1086" s="18" t="s">
        <v>175</v>
      </c>
      <c r="AU1086" s="18" t="s">
        <v>84</v>
      </c>
    </row>
    <row r="1087" spans="2:65" s="15" customFormat="1">
      <c r="B1087" s="164"/>
      <c r="D1087" s="143" t="s">
        <v>177</v>
      </c>
      <c r="E1087" s="165" t="s">
        <v>19</v>
      </c>
      <c r="F1087" s="166" t="s">
        <v>540</v>
      </c>
      <c r="H1087" s="165" t="s">
        <v>19</v>
      </c>
      <c r="I1087" s="167"/>
      <c r="L1087" s="164"/>
      <c r="M1087" s="168"/>
      <c r="T1087" s="169"/>
      <c r="AT1087" s="165" t="s">
        <v>177</v>
      </c>
      <c r="AU1087" s="165" t="s">
        <v>84</v>
      </c>
      <c r="AV1087" s="15" t="s">
        <v>34</v>
      </c>
      <c r="AW1087" s="15" t="s">
        <v>33</v>
      </c>
      <c r="AX1087" s="15" t="s">
        <v>75</v>
      </c>
      <c r="AY1087" s="165" t="s">
        <v>166</v>
      </c>
    </row>
    <row r="1088" spans="2:65" s="12" customFormat="1">
      <c r="B1088" s="142"/>
      <c r="D1088" s="143" t="s">
        <v>177</v>
      </c>
      <c r="E1088" s="144" t="s">
        <v>19</v>
      </c>
      <c r="F1088" s="145" t="s">
        <v>1255</v>
      </c>
      <c r="H1088" s="146">
        <v>10.199999999999999</v>
      </c>
      <c r="I1088" s="147"/>
      <c r="L1088" s="142"/>
      <c r="M1088" s="148"/>
      <c r="T1088" s="149"/>
      <c r="AT1088" s="144" t="s">
        <v>177</v>
      </c>
      <c r="AU1088" s="144" t="s">
        <v>84</v>
      </c>
      <c r="AV1088" s="12" t="s">
        <v>84</v>
      </c>
      <c r="AW1088" s="12" t="s">
        <v>33</v>
      </c>
      <c r="AX1088" s="12" t="s">
        <v>75</v>
      </c>
      <c r="AY1088" s="144" t="s">
        <v>166</v>
      </c>
    </row>
    <row r="1089" spans="2:65" s="12" customFormat="1">
      <c r="B1089" s="142"/>
      <c r="D1089" s="143" t="s">
        <v>177</v>
      </c>
      <c r="E1089" s="144" t="s">
        <v>19</v>
      </c>
      <c r="F1089" s="145" t="s">
        <v>1256</v>
      </c>
      <c r="H1089" s="146">
        <v>10.199999999999999</v>
      </c>
      <c r="I1089" s="147"/>
      <c r="L1089" s="142"/>
      <c r="M1089" s="148"/>
      <c r="T1089" s="149"/>
      <c r="AT1089" s="144" t="s">
        <v>177</v>
      </c>
      <c r="AU1089" s="144" t="s">
        <v>84</v>
      </c>
      <c r="AV1089" s="12" t="s">
        <v>84</v>
      </c>
      <c r="AW1089" s="12" t="s">
        <v>33</v>
      </c>
      <c r="AX1089" s="12" t="s">
        <v>75</v>
      </c>
      <c r="AY1089" s="144" t="s">
        <v>166</v>
      </c>
    </row>
    <row r="1090" spans="2:65" s="12" customFormat="1">
      <c r="B1090" s="142"/>
      <c r="D1090" s="143" t="s">
        <v>177</v>
      </c>
      <c r="E1090" s="144" t="s">
        <v>19</v>
      </c>
      <c r="F1090" s="145" t="s">
        <v>1257</v>
      </c>
      <c r="H1090" s="146">
        <v>7.65</v>
      </c>
      <c r="I1090" s="147"/>
      <c r="L1090" s="142"/>
      <c r="M1090" s="148"/>
      <c r="T1090" s="149"/>
      <c r="AT1090" s="144" t="s">
        <v>177</v>
      </c>
      <c r="AU1090" s="144" t="s">
        <v>84</v>
      </c>
      <c r="AV1090" s="12" t="s">
        <v>84</v>
      </c>
      <c r="AW1090" s="12" t="s">
        <v>33</v>
      </c>
      <c r="AX1090" s="12" t="s">
        <v>75</v>
      </c>
      <c r="AY1090" s="144" t="s">
        <v>166</v>
      </c>
    </row>
    <row r="1091" spans="2:65" s="13" customFormat="1">
      <c r="B1091" s="150"/>
      <c r="D1091" s="143" t="s">
        <v>177</v>
      </c>
      <c r="E1091" s="151" t="s">
        <v>19</v>
      </c>
      <c r="F1091" s="152" t="s">
        <v>179</v>
      </c>
      <c r="H1091" s="153">
        <v>28.05</v>
      </c>
      <c r="I1091" s="154"/>
      <c r="L1091" s="150"/>
      <c r="M1091" s="155"/>
      <c r="T1091" s="156"/>
      <c r="AT1091" s="151" t="s">
        <v>177</v>
      </c>
      <c r="AU1091" s="151" t="s">
        <v>84</v>
      </c>
      <c r="AV1091" s="13" t="s">
        <v>89</v>
      </c>
      <c r="AW1091" s="13" t="s">
        <v>33</v>
      </c>
      <c r="AX1091" s="13" t="s">
        <v>75</v>
      </c>
      <c r="AY1091" s="151" t="s">
        <v>166</v>
      </c>
    </row>
    <row r="1092" spans="2:65" s="14" customFormat="1">
      <c r="B1092" s="157"/>
      <c r="D1092" s="143" t="s">
        <v>177</v>
      </c>
      <c r="E1092" s="158" t="s">
        <v>19</v>
      </c>
      <c r="F1092" s="159" t="s">
        <v>180</v>
      </c>
      <c r="H1092" s="160">
        <v>28.05</v>
      </c>
      <c r="I1092" s="161"/>
      <c r="L1092" s="157"/>
      <c r="M1092" s="162"/>
      <c r="T1092" s="163"/>
      <c r="AT1092" s="158" t="s">
        <v>177</v>
      </c>
      <c r="AU1092" s="158" t="s">
        <v>84</v>
      </c>
      <c r="AV1092" s="14" t="s">
        <v>173</v>
      </c>
      <c r="AW1092" s="14" t="s">
        <v>33</v>
      </c>
      <c r="AX1092" s="14" t="s">
        <v>34</v>
      </c>
      <c r="AY1092" s="158" t="s">
        <v>166</v>
      </c>
    </row>
    <row r="1093" spans="2:65" s="1" customFormat="1" ht="21.75" customHeight="1">
      <c r="B1093" s="33"/>
      <c r="C1093" s="125" t="s">
        <v>1258</v>
      </c>
      <c r="D1093" s="125" t="s">
        <v>168</v>
      </c>
      <c r="E1093" s="126" t="s">
        <v>1259</v>
      </c>
      <c r="F1093" s="127" t="s">
        <v>1260</v>
      </c>
      <c r="G1093" s="128" t="s">
        <v>87</v>
      </c>
      <c r="H1093" s="129">
        <v>28.05</v>
      </c>
      <c r="I1093" s="130"/>
      <c r="J1093" s="131">
        <f>ROUND(I1093*H1093,2)</f>
        <v>0</v>
      </c>
      <c r="K1093" s="127" t="s">
        <v>172</v>
      </c>
      <c r="L1093" s="33"/>
      <c r="M1093" s="132" t="s">
        <v>19</v>
      </c>
      <c r="N1093" s="133" t="s">
        <v>46</v>
      </c>
      <c r="P1093" s="134">
        <f>O1093*H1093</f>
        <v>0</v>
      </c>
      <c r="Q1093" s="134">
        <v>2.3000000000000001E-4</v>
      </c>
      <c r="R1093" s="134">
        <f>Q1093*H1093</f>
        <v>6.4515000000000006E-3</v>
      </c>
      <c r="S1093" s="134">
        <v>0</v>
      </c>
      <c r="T1093" s="135">
        <f>S1093*H1093</f>
        <v>0</v>
      </c>
      <c r="AR1093" s="136" t="s">
        <v>276</v>
      </c>
      <c r="AT1093" s="136" t="s">
        <v>168</v>
      </c>
      <c r="AU1093" s="136" t="s">
        <v>84</v>
      </c>
      <c r="AY1093" s="18" t="s">
        <v>166</v>
      </c>
      <c r="BE1093" s="137">
        <f>IF(N1093="základní",J1093,0)</f>
        <v>0</v>
      </c>
      <c r="BF1093" s="137">
        <f>IF(N1093="snížená",J1093,0)</f>
        <v>0</v>
      </c>
      <c r="BG1093" s="137">
        <f>IF(N1093="zákl. přenesená",J1093,0)</f>
        <v>0</v>
      </c>
      <c r="BH1093" s="137">
        <f>IF(N1093="sníž. přenesená",J1093,0)</f>
        <v>0</v>
      </c>
      <c r="BI1093" s="137">
        <f>IF(N1093="nulová",J1093,0)</f>
        <v>0</v>
      </c>
      <c r="BJ1093" s="18" t="s">
        <v>34</v>
      </c>
      <c r="BK1093" s="137">
        <f>ROUND(I1093*H1093,2)</f>
        <v>0</v>
      </c>
      <c r="BL1093" s="18" t="s">
        <v>276</v>
      </c>
      <c r="BM1093" s="136" t="s">
        <v>1261</v>
      </c>
    </row>
    <row r="1094" spans="2:65" s="1" customFormat="1">
      <c r="B1094" s="33"/>
      <c r="D1094" s="138" t="s">
        <v>175</v>
      </c>
      <c r="F1094" s="139" t="s">
        <v>1262</v>
      </c>
      <c r="I1094" s="140"/>
      <c r="L1094" s="33"/>
      <c r="M1094" s="141"/>
      <c r="T1094" s="54"/>
      <c r="AT1094" s="18" t="s">
        <v>175</v>
      </c>
      <c r="AU1094" s="18" t="s">
        <v>84</v>
      </c>
    </row>
    <row r="1095" spans="2:65" s="15" customFormat="1">
      <c r="B1095" s="164"/>
      <c r="D1095" s="143" t="s">
        <v>177</v>
      </c>
      <c r="E1095" s="165" t="s">
        <v>19</v>
      </c>
      <c r="F1095" s="166" t="s">
        <v>540</v>
      </c>
      <c r="H1095" s="165" t="s">
        <v>19</v>
      </c>
      <c r="I1095" s="167"/>
      <c r="L1095" s="164"/>
      <c r="M1095" s="168"/>
      <c r="T1095" s="169"/>
      <c r="AT1095" s="165" t="s">
        <v>177</v>
      </c>
      <c r="AU1095" s="165" t="s">
        <v>84</v>
      </c>
      <c r="AV1095" s="15" t="s">
        <v>34</v>
      </c>
      <c r="AW1095" s="15" t="s">
        <v>33</v>
      </c>
      <c r="AX1095" s="15" t="s">
        <v>75</v>
      </c>
      <c r="AY1095" s="165" t="s">
        <v>166</v>
      </c>
    </row>
    <row r="1096" spans="2:65" s="12" customFormat="1">
      <c r="B1096" s="142"/>
      <c r="D1096" s="143" t="s">
        <v>177</v>
      </c>
      <c r="E1096" s="144" t="s">
        <v>19</v>
      </c>
      <c r="F1096" s="145" t="s">
        <v>1255</v>
      </c>
      <c r="H1096" s="146">
        <v>10.199999999999999</v>
      </c>
      <c r="I1096" s="147"/>
      <c r="L1096" s="142"/>
      <c r="M1096" s="148"/>
      <c r="T1096" s="149"/>
      <c r="AT1096" s="144" t="s">
        <v>177</v>
      </c>
      <c r="AU1096" s="144" t="s">
        <v>84</v>
      </c>
      <c r="AV1096" s="12" t="s">
        <v>84</v>
      </c>
      <c r="AW1096" s="12" t="s">
        <v>33</v>
      </c>
      <c r="AX1096" s="12" t="s">
        <v>75</v>
      </c>
      <c r="AY1096" s="144" t="s">
        <v>166</v>
      </c>
    </row>
    <row r="1097" spans="2:65" s="12" customFormat="1">
      <c r="B1097" s="142"/>
      <c r="D1097" s="143" t="s">
        <v>177</v>
      </c>
      <c r="E1097" s="144" t="s">
        <v>19</v>
      </c>
      <c r="F1097" s="145" t="s">
        <v>1256</v>
      </c>
      <c r="H1097" s="146">
        <v>10.199999999999999</v>
      </c>
      <c r="I1097" s="147"/>
      <c r="L1097" s="142"/>
      <c r="M1097" s="148"/>
      <c r="T1097" s="149"/>
      <c r="AT1097" s="144" t="s">
        <v>177</v>
      </c>
      <c r="AU1097" s="144" t="s">
        <v>84</v>
      </c>
      <c r="AV1097" s="12" t="s">
        <v>84</v>
      </c>
      <c r="AW1097" s="12" t="s">
        <v>33</v>
      </c>
      <c r="AX1097" s="12" t="s">
        <v>75</v>
      </c>
      <c r="AY1097" s="144" t="s">
        <v>166</v>
      </c>
    </row>
    <row r="1098" spans="2:65" s="12" customFormat="1">
      <c r="B1098" s="142"/>
      <c r="D1098" s="143" t="s">
        <v>177</v>
      </c>
      <c r="E1098" s="144" t="s">
        <v>19</v>
      </c>
      <c r="F1098" s="145" t="s">
        <v>1257</v>
      </c>
      <c r="H1098" s="146">
        <v>7.65</v>
      </c>
      <c r="I1098" s="147"/>
      <c r="L1098" s="142"/>
      <c r="M1098" s="148"/>
      <c r="T1098" s="149"/>
      <c r="AT1098" s="144" t="s">
        <v>177</v>
      </c>
      <c r="AU1098" s="144" t="s">
        <v>84</v>
      </c>
      <c r="AV1098" s="12" t="s">
        <v>84</v>
      </c>
      <c r="AW1098" s="12" t="s">
        <v>33</v>
      </c>
      <c r="AX1098" s="12" t="s">
        <v>75</v>
      </c>
      <c r="AY1098" s="144" t="s">
        <v>166</v>
      </c>
    </row>
    <row r="1099" spans="2:65" s="13" customFormat="1">
      <c r="B1099" s="150"/>
      <c r="D1099" s="143" t="s">
        <v>177</v>
      </c>
      <c r="E1099" s="151" t="s">
        <v>19</v>
      </c>
      <c r="F1099" s="152" t="s">
        <v>179</v>
      </c>
      <c r="H1099" s="153">
        <v>28.05</v>
      </c>
      <c r="I1099" s="154"/>
      <c r="L1099" s="150"/>
      <c r="M1099" s="155"/>
      <c r="T1099" s="156"/>
      <c r="AT1099" s="151" t="s">
        <v>177</v>
      </c>
      <c r="AU1099" s="151" t="s">
        <v>84</v>
      </c>
      <c r="AV1099" s="13" t="s">
        <v>89</v>
      </c>
      <c r="AW1099" s="13" t="s">
        <v>33</v>
      </c>
      <c r="AX1099" s="13" t="s">
        <v>75</v>
      </c>
      <c r="AY1099" s="151" t="s">
        <v>166</v>
      </c>
    </row>
    <row r="1100" spans="2:65" s="14" customFormat="1">
      <c r="B1100" s="157"/>
      <c r="D1100" s="143" t="s">
        <v>177</v>
      </c>
      <c r="E1100" s="158" t="s">
        <v>19</v>
      </c>
      <c r="F1100" s="159" t="s">
        <v>180</v>
      </c>
      <c r="H1100" s="160">
        <v>28.05</v>
      </c>
      <c r="I1100" s="161"/>
      <c r="L1100" s="157"/>
      <c r="M1100" s="162"/>
      <c r="T1100" s="163"/>
      <c r="AT1100" s="158" t="s">
        <v>177</v>
      </c>
      <c r="AU1100" s="158" t="s">
        <v>84</v>
      </c>
      <c r="AV1100" s="14" t="s">
        <v>173</v>
      </c>
      <c r="AW1100" s="14" t="s">
        <v>33</v>
      </c>
      <c r="AX1100" s="14" t="s">
        <v>34</v>
      </c>
      <c r="AY1100" s="158" t="s">
        <v>166</v>
      </c>
    </row>
    <row r="1101" spans="2:65" s="1" customFormat="1" ht="16.5" customHeight="1">
      <c r="B1101" s="33"/>
      <c r="C1101" s="125" t="s">
        <v>1263</v>
      </c>
      <c r="D1101" s="125" t="s">
        <v>168</v>
      </c>
      <c r="E1101" s="126" t="s">
        <v>1264</v>
      </c>
      <c r="F1101" s="127" t="s">
        <v>1265</v>
      </c>
      <c r="G1101" s="128" t="s">
        <v>87</v>
      </c>
      <c r="H1101" s="129">
        <v>28.05</v>
      </c>
      <c r="I1101" s="130"/>
      <c r="J1101" s="131">
        <f>ROUND(I1101*H1101,2)</f>
        <v>0</v>
      </c>
      <c r="K1101" s="127" t="s">
        <v>172</v>
      </c>
      <c r="L1101" s="33"/>
      <c r="M1101" s="132" t="s">
        <v>19</v>
      </c>
      <c r="N1101" s="133" t="s">
        <v>46</v>
      </c>
      <c r="P1101" s="134">
        <f>O1101*H1101</f>
        <v>0</v>
      </c>
      <c r="Q1101" s="134">
        <v>2.1000000000000001E-4</v>
      </c>
      <c r="R1101" s="134">
        <f>Q1101*H1101</f>
        <v>5.8905000000000008E-3</v>
      </c>
      <c r="S1101" s="134">
        <v>0</v>
      </c>
      <c r="T1101" s="135">
        <f>S1101*H1101</f>
        <v>0</v>
      </c>
      <c r="AR1101" s="136" t="s">
        <v>276</v>
      </c>
      <c r="AT1101" s="136" t="s">
        <v>168</v>
      </c>
      <c r="AU1101" s="136" t="s">
        <v>84</v>
      </c>
      <c r="AY1101" s="18" t="s">
        <v>166</v>
      </c>
      <c r="BE1101" s="137">
        <f>IF(N1101="základní",J1101,0)</f>
        <v>0</v>
      </c>
      <c r="BF1101" s="137">
        <f>IF(N1101="snížená",J1101,0)</f>
        <v>0</v>
      </c>
      <c r="BG1101" s="137">
        <f>IF(N1101="zákl. přenesená",J1101,0)</f>
        <v>0</v>
      </c>
      <c r="BH1101" s="137">
        <f>IF(N1101="sníž. přenesená",J1101,0)</f>
        <v>0</v>
      </c>
      <c r="BI1101" s="137">
        <f>IF(N1101="nulová",J1101,0)</f>
        <v>0</v>
      </c>
      <c r="BJ1101" s="18" t="s">
        <v>34</v>
      </c>
      <c r="BK1101" s="137">
        <f>ROUND(I1101*H1101,2)</f>
        <v>0</v>
      </c>
      <c r="BL1101" s="18" t="s">
        <v>276</v>
      </c>
      <c r="BM1101" s="136" t="s">
        <v>1266</v>
      </c>
    </row>
    <row r="1102" spans="2:65" s="1" customFormat="1">
      <c r="B1102" s="33"/>
      <c r="D1102" s="138" t="s">
        <v>175</v>
      </c>
      <c r="F1102" s="139" t="s">
        <v>1267</v>
      </c>
      <c r="I1102" s="140"/>
      <c r="L1102" s="33"/>
      <c r="M1102" s="141"/>
      <c r="T1102" s="54"/>
      <c r="AT1102" s="18" t="s">
        <v>175</v>
      </c>
      <c r="AU1102" s="18" t="s">
        <v>84</v>
      </c>
    </row>
    <row r="1103" spans="2:65" s="15" customFormat="1">
      <c r="B1103" s="164"/>
      <c r="D1103" s="143" t="s">
        <v>177</v>
      </c>
      <c r="E1103" s="165" t="s">
        <v>19</v>
      </c>
      <c r="F1103" s="166" t="s">
        <v>540</v>
      </c>
      <c r="H1103" s="165" t="s">
        <v>19</v>
      </c>
      <c r="I1103" s="167"/>
      <c r="L1103" s="164"/>
      <c r="M1103" s="168"/>
      <c r="T1103" s="169"/>
      <c r="AT1103" s="165" t="s">
        <v>177</v>
      </c>
      <c r="AU1103" s="165" t="s">
        <v>84</v>
      </c>
      <c r="AV1103" s="15" t="s">
        <v>34</v>
      </c>
      <c r="AW1103" s="15" t="s">
        <v>33</v>
      </c>
      <c r="AX1103" s="15" t="s">
        <v>75</v>
      </c>
      <c r="AY1103" s="165" t="s">
        <v>166</v>
      </c>
    </row>
    <row r="1104" spans="2:65" s="12" customFormat="1">
      <c r="B1104" s="142"/>
      <c r="D1104" s="143" t="s">
        <v>177</v>
      </c>
      <c r="E1104" s="144" t="s">
        <v>19</v>
      </c>
      <c r="F1104" s="145" t="s">
        <v>1255</v>
      </c>
      <c r="H1104" s="146">
        <v>10.199999999999999</v>
      </c>
      <c r="I1104" s="147"/>
      <c r="L1104" s="142"/>
      <c r="M1104" s="148"/>
      <c r="T1104" s="149"/>
      <c r="AT1104" s="144" t="s">
        <v>177</v>
      </c>
      <c r="AU1104" s="144" t="s">
        <v>84</v>
      </c>
      <c r="AV1104" s="12" t="s">
        <v>84</v>
      </c>
      <c r="AW1104" s="12" t="s">
        <v>33</v>
      </c>
      <c r="AX1104" s="12" t="s">
        <v>75</v>
      </c>
      <c r="AY1104" s="144" t="s">
        <v>166</v>
      </c>
    </row>
    <row r="1105" spans="2:65" s="12" customFormat="1">
      <c r="B1105" s="142"/>
      <c r="D1105" s="143" t="s">
        <v>177</v>
      </c>
      <c r="E1105" s="144" t="s">
        <v>19</v>
      </c>
      <c r="F1105" s="145" t="s">
        <v>1256</v>
      </c>
      <c r="H1105" s="146">
        <v>10.199999999999999</v>
      </c>
      <c r="I1105" s="147"/>
      <c r="L1105" s="142"/>
      <c r="M1105" s="148"/>
      <c r="T1105" s="149"/>
      <c r="AT1105" s="144" t="s">
        <v>177</v>
      </c>
      <c r="AU1105" s="144" t="s">
        <v>84</v>
      </c>
      <c r="AV1105" s="12" t="s">
        <v>84</v>
      </c>
      <c r="AW1105" s="12" t="s">
        <v>33</v>
      </c>
      <c r="AX1105" s="12" t="s">
        <v>75</v>
      </c>
      <c r="AY1105" s="144" t="s">
        <v>166</v>
      </c>
    </row>
    <row r="1106" spans="2:65" s="12" customFormat="1">
      <c r="B1106" s="142"/>
      <c r="D1106" s="143" t="s">
        <v>177</v>
      </c>
      <c r="E1106" s="144" t="s">
        <v>19</v>
      </c>
      <c r="F1106" s="145" t="s">
        <v>1257</v>
      </c>
      <c r="H1106" s="146">
        <v>7.65</v>
      </c>
      <c r="I1106" s="147"/>
      <c r="L1106" s="142"/>
      <c r="M1106" s="148"/>
      <c r="T1106" s="149"/>
      <c r="AT1106" s="144" t="s">
        <v>177</v>
      </c>
      <c r="AU1106" s="144" t="s">
        <v>84</v>
      </c>
      <c r="AV1106" s="12" t="s">
        <v>84</v>
      </c>
      <c r="AW1106" s="12" t="s">
        <v>33</v>
      </c>
      <c r="AX1106" s="12" t="s">
        <v>75</v>
      </c>
      <c r="AY1106" s="144" t="s">
        <v>166</v>
      </c>
    </row>
    <row r="1107" spans="2:65" s="13" customFormat="1">
      <c r="B1107" s="150"/>
      <c r="D1107" s="143" t="s">
        <v>177</v>
      </c>
      <c r="E1107" s="151" t="s">
        <v>19</v>
      </c>
      <c r="F1107" s="152" t="s">
        <v>179</v>
      </c>
      <c r="H1107" s="153">
        <v>28.05</v>
      </c>
      <c r="I1107" s="154"/>
      <c r="L1107" s="150"/>
      <c r="M1107" s="155"/>
      <c r="T1107" s="156"/>
      <c r="AT1107" s="151" t="s">
        <v>177</v>
      </c>
      <c r="AU1107" s="151" t="s">
        <v>84</v>
      </c>
      <c r="AV1107" s="13" t="s">
        <v>89</v>
      </c>
      <c r="AW1107" s="13" t="s">
        <v>33</v>
      </c>
      <c r="AX1107" s="13" t="s">
        <v>75</v>
      </c>
      <c r="AY1107" s="151" t="s">
        <v>166</v>
      </c>
    </row>
    <row r="1108" spans="2:65" s="14" customFormat="1">
      <c r="B1108" s="157"/>
      <c r="D1108" s="143" t="s">
        <v>177</v>
      </c>
      <c r="E1108" s="158" t="s">
        <v>19</v>
      </c>
      <c r="F1108" s="159" t="s">
        <v>180</v>
      </c>
      <c r="H1108" s="160">
        <v>28.05</v>
      </c>
      <c r="I1108" s="161"/>
      <c r="L1108" s="157"/>
      <c r="M1108" s="162"/>
      <c r="T1108" s="163"/>
      <c r="AT1108" s="158" t="s">
        <v>177</v>
      </c>
      <c r="AU1108" s="158" t="s">
        <v>84</v>
      </c>
      <c r="AV1108" s="14" t="s">
        <v>173</v>
      </c>
      <c r="AW1108" s="14" t="s">
        <v>33</v>
      </c>
      <c r="AX1108" s="14" t="s">
        <v>34</v>
      </c>
      <c r="AY1108" s="158" t="s">
        <v>166</v>
      </c>
    </row>
    <row r="1109" spans="2:65" s="1" customFormat="1" ht="16.5" customHeight="1">
      <c r="B1109" s="33"/>
      <c r="C1109" s="125" t="s">
        <v>1268</v>
      </c>
      <c r="D1109" s="125" t="s">
        <v>168</v>
      </c>
      <c r="E1109" s="126" t="s">
        <v>1269</v>
      </c>
      <c r="F1109" s="127" t="s">
        <v>1270</v>
      </c>
      <c r="G1109" s="128" t="s">
        <v>87</v>
      </c>
      <c r="H1109" s="129">
        <v>28.05</v>
      </c>
      <c r="I1109" s="130"/>
      <c r="J1109" s="131">
        <f>ROUND(I1109*H1109,2)</f>
        <v>0</v>
      </c>
      <c r="K1109" s="127" t="s">
        <v>172</v>
      </c>
      <c r="L1109" s="33"/>
      <c r="M1109" s="132" t="s">
        <v>19</v>
      </c>
      <c r="N1109" s="133" t="s">
        <v>46</v>
      </c>
      <c r="P1109" s="134">
        <f>O1109*H1109</f>
        <v>0</v>
      </c>
      <c r="Q1109" s="134">
        <v>3.8999999999999999E-4</v>
      </c>
      <c r="R1109" s="134">
        <f>Q1109*H1109</f>
        <v>1.09395E-2</v>
      </c>
      <c r="S1109" s="134">
        <v>0</v>
      </c>
      <c r="T1109" s="135">
        <f>S1109*H1109</f>
        <v>0</v>
      </c>
      <c r="AR1109" s="136" t="s">
        <v>276</v>
      </c>
      <c r="AT1109" s="136" t="s">
        <v>168</v>
      </c>
      <c r="AU1109" s="136" t="s">
        <v>84</v>
      </c>
      <c r="AY1109" s="18" t="s">
        <v>166</v>
      </c>
      <c r="BE1109" s="137">
        <f>IF(N1109="základní",J1109,0)</f>
        <v>0</v>
      </c>
      <c r="BF1109" s="137">
        <f>IF(N1109="snížená",J1109,0)</f>
        <v>0</v>
      </c>
      <c r="BG1109" s="137">
        <f>IF(N1109="zákl. přenesená",J1109,0)</f>
        <v>0</v>
      </c>
      <c r="BH1109" s="137">
        <f>IF(N1109="sníž. přenesená",J1109,0)</f>
        <v>0</v>
      </c>
      <c r="BI1109" s="137">
        <f>IF(N1109="nulová",J1109,0)</f>
        <v>0</v>
      </c>
      <c r="BJ1109" s="18" t="s">
        <v>34</v>
      </c>
      <c r="BK1109" s="137">
        <f>ROUND(I1109*H1109,2)</f>
        <v>0</v>
      </c>
      <c r="BL1109" s="18" t="s">
        <v>276</v>
      </c>
      <c r="BM1109" s="136" t="s">
        <v>1271</v>
      </c>
    </row>
    <row r="1110" spans="2:65" s="1" customFormat="1">
      <c r="B1110" s="33"/>
      <c r="D1110" s="138" t="s">
        <v>175</v>
      </c>
      <c r="F1110" s="139" t="s">
        <v>1272</v>
      </c>
      <c r="I1110" s="140"/>
      <c r="L1110" s="33"/>
      <c r="M1110" s="141"/>
      <c r="T1110" s="54"/>
      <c r="AT1110" s="18" t="s">
        <v>175</v>
      </c>
      <c r="AU1110" s="18" t="s">
        <v>84</v>
      </c>
    </row>
    <row r="1111" spans="2:65" s="15" customFormat="1">
      <c r="B1111" s="164"/>
      <c r="D1111" s="143" t="s">
        <v>177</v>
      </c>
      <c r="E1111" s="165" t="s">
        <v>19</v>
      </c>
      <c r="F1111" s="166" t="s">
        <v>540</v>
      </c>
      <c r="H1111" s="165" t="s">
        <v>19</v>
      </c>
      <c r="I1111" s="167"/>
      <c r="L1111" s="164"/>
      <c r="M1111" s="168"/>
      <c r="T1111" s="169"/>
      <c r="AT1111" s="165" t="s">
        <v>177</v>
      </c>
      <c r="AU1111" s="165" t="s">
        <v>84</v>
      </c>
      <c r="AV1111" s="15" t="s">
        <v>34</v>
      </c>
      <c r="AW1111" s="15" t="s">
        <v>33</v>
      </c>
      <c r="AX1111" s="15" t="s">
        <v>75</v>
      </c>
      <c r="AY1111" s="165" t="s">
        <v>166</v>
      </c>
    </row>
    <row r="1112" spans="2:65" s="12" customFormat="1">
      <c r="B1112" s="142"/>
      <c r="D1112" s="143" t="s">
        <v>177</v>
      </c>
      <c r="E1112" s="144" t="s">
        <v>19</v>
      </c>
      <c r="F1112" s="145" t="s">
        <v>1255</v>
      </c>
      <c r="H1112" s="146">
        <v>10.199999999999999</v>
      </c>
      <c r="I1112" s="147"/>
      <c r="L1112" s="142"/>
      <c r="M1112" s="148"/>
      <c r="T1112" s="149"/>
      <c r="AT1112" s="144" t="s">
        <v>177</v>
      </c>
      <c r="AU1112" s="144" t="s">
        <v>84</v>
      </c>
      <c r="AV1112" s="12" t="s">
        <v>84</v>
      </c>
      <c r="AW1112" s="12" t="s">
        <v>33</v>
      </c>
      <c r="AX1112" s="12" t="s">
        <v>75</v>
      </c>
      <c r="AY1112" s="144" t="s">
        <v>166</v>
      </c>
    </row>
    <row r="1113" spans="2:65" s="12" customFormat="1">
      <c r="B1113" s="142"/>
      <c r="D1113" s="143" t="s">
        <v>177</v>
      </c>
      <c r="E1113" s="144" t="s">
        <v>19</v>
      </c>
      <c r="F1113" s="145" t="s">
        <v>1256</v>
      </c>
      <c r="H1113" s="146">
        <v>10.199999999999999</v>
      </c>
      <c r="I1113" s="147"/>
      <c r="L1113" s="142"/>
      <c r="M1113" s="148"/>
      <c r="T1113" s="149"/>
      <c r="AT1113" s="144" t="s">
        <v>177</v>
      </c>
      <c r="AU1113" s="144" t="s">
        <v>84</v>
      </c>
      <c r="AV1113" s="12" t="s">
        <v>84</v>
      </c>
      <c r="AW1113" s="12" t="s">
        <v>33</v>
      </c>
      <c r="AX1113" s="12" t="s">
        <v>75</v>
      </c>
      <c r="AY1113" s="144" t="s">
        <v>166</v>
      </c>
    </row>
    <row r="1114" spans="2:65" s="12" customFormat="1">
      <c r="B1114" s="142"/>
      <c r="D1114" s="143" t="s">
        <v>177</v>
      </c>
      <c r="E1114" s="144" t="s">
        <v>19</v>
      </c>
      <c r="F1114" s="145" t="s">
        <v>1257</v>
      </c>
      <c r="H1114" s="146">
        <v>7.65</v>
      </c>
      <c r="I1114" s="147"/>
      <c r="L1114" s="142"/>
      <c r="M1114" s="148"/>
      <c r="T1114" s="149"/>
      <c r="AT1114" s="144" t="s">
        <v>177</v>
      </c>
      <c r="AU1114" s="144" t="s">
        <v>84</v>
      </c>
      <c r="AV1114" s="12" t="s">
        <v>84</v>
      </c>
      <c r="AW1114" s="12" t="s">
        <v>33</v>
      </c>
      <c r="AX1114" s="12" t="s">
        <v>75</v>
      </c>
      <c r="AY1114" s="144" t="s">
        <v>166</v>
      </c>
    </row>
    <row r="1115" spans="2:65" s="13" customFormat="1">
      <c r="B1115" s="150"/>
      <c r="D1115" s="143" t="s">
        <v>177</v>
      </c>
      <c r="E1115" s="151" t="s">
        <v>19</v>
      </c>
      <c r="F1115" s="152" t="s">
        <v>179</v>
      </c>
      <c r="H1115" s="153">
        <v>28.05</v>
      </c>
      <c r="I1115" s="154"/>
      <c r="L1115" s="150"/>
      <c r="M1115" s="155"/>
      <c r="T1115" s="156"/>
      <c r="AT1115" s="151" t="s">
        <v>177</v>
      </c>
      <c r="AU1115" s="151" t="s">
        <v>84</v>
      </c>
      <c r="AV1115" s="13" t="s">
        <v>89</v>
      </c>
      <c r="AW1115" s="13" t="s">
        <v>33</v>
      </c>
      <c r="AX1115" s="13" t="s">
        <v>75</v>
      </c>
      <c r="AY1115" s="151" t="s">
        <v>166</v>
      </c>
    </row>
    <row r="1116" spans="2:65" s="14" customFormat="1">
      <c r="B1116" s="157"/>
      <c r="D1116" s="143" t="s">
        <v>177</v>
      </c>
      <c r="E1116" s="158" t="s">
        <v>19</v>
      </c>
      <c r="F1116" s="159" t="s">
        <v>180</v>
      </c>
      <c r="H1116" s="160">
        <v>28.05</v>
      </c>
      <c r="I1116" s="161"/>
      <c r="L1116" s="157"/>
      <c r="M1116" s="162"/>
      <c r="T1116" s="163"/>
      <c r="AT1116" s="158" t="s">
        <v>177</v>
      </c>
      <c r="AU1116" s="158" t="s">
        <v>84</v>
      </c>
      <c r="AV1116" s="14" t="s">
        <v>173</v>
      </c>
      <c r="AW1116" s="14" t="s">
        <v>33</v>
      </c>
      <c r="AX1116" s="14" t="s">
        <v>34</v>
      </c>
      <c r="AY1116" s="158" t="s">
        <v>166</v>
      </c>
    </row>
    <row r="1117" spans="2:65" s="11" customFormat="1" ht="22.95" customHeight="1">
      <c r="B1117" s="113"/>
      <c r="D1117" s="114" t="s">
        <v>74</v>
      </c>
      <c r="E1117" s="123" t="s">
        <v>1273</v>
      </c>
      <c r="F1117" s="123" t="s">
        <v>1274</v>
      </c>
      <c r="I1117" s="116"/>
      <c r="J1117" s="124">
        <f>BK1117</f>
        <v>0</v>
      </c>
      <c r="L1117" s="113"/>
      <c r="M1117" s="118"/>
      <c r="P1117" s="119">
        <f>SUM(P1118:P1142)</f>
        <v>0</v>
      </c>
      <c r="R1117" s="119">
        <f>SUM(R1118:R1142)</f>
        <v>8.4257440000000017E-2</v>
      </c>
      <c r="T1117" s="120">
        <f>SUM(T1118:T1142)</f>
        <v>0</v>
      </c>
      <c r="AR1117" s="114" t="s">
        <v>84</v>
      </c>
      <c r="AT1117" s="121" t="s">
        <v>74</v>
      </c>
      <c r="AU1117" s="121" t="s">
        <v>34</v>
      </c>
      <c r="AY1117" s="114" t="s">
        <v>166</v>
      </c>
      <c r="BK1117" s="122">
        <f>SUM(BK1118:BK1142)</f>
        <v>0</v>
      </c>
    </row>
    <row r="1118" spans="2:65" s="1" customFormat="1" ht="16.5" customHeight="1">
      <c r="B1118" s="33"/>
      <c r="C1118" s="125" t="s">
        <v>1275</v>
      </c>
      <c r="D1118" s="125" t="s">
        <v>168</v>
      </c>
      <c r="E1118" s="126" t="s">
        <v>1276</v>
      </c>
      <c r="F1118" s="127" t="s">
        <v>1277</v>
      </c>
      <c r="G1118" s="128" t="s">
        <v>87</v>
      </c>
      <c r="H1118" s="129">
        <v>137.23400000000001</v>
      </c>
      <c r="I1118" s="130"/>
      <c r="J1118" s="131">
        <f>ROUND(I1118*H1118,2)</f>
        <v>0</v>
      </c>
      <c r="K1118" s="127" t="s">
        <v>172</v>
      </c>
      <c r="L1118" s="33"/>
      <c r="M1118" s="132" t="s">
        <v>19</v>
      </c>
      <c r="N1118" s="133" t="s">
        <v>46</v>
      </c>
      <c r="P1118" s="134">
        <f>O1118*H1118</f>
        <v>0</v>
      </c>
      <c r="Q1118" s="134">
        <v>2.1000000000000001E-4</v>
      </c>
      <c r="R1118" s="134">
        <f>Q1118*H1118</f>
        <v>2.8819140000000004E-2</v>
      </c>
      <c r="S1118" s="134">
        <v>0</v>
      </c>
      <c r="T1118" s="135">
        <f>S1118*H1118</f>
        <v>0</v>
      </c>
      <c r="AR1118" s="136" t="s">
        <v>276</v>
      </c>
      <c r="AT1118" s="136" t="s">
        <v>168</v>
      </c>
      <c r="AU1118" s="136" t="s">
        <v>84</v>
      </c>
      <c r="AY1118" s="18" t="s">
        <v>166</v>
      </c>
      <c r="BE1118" s="137">
        <f>IF(N1118="základní",J1118,0)</f>
        <v>0</v>
      </c>
      <c r="BF1118" s="137">
        <f>IF(N1118="snížená",J1118,0)</f>
        <v>0</v>
      </c>
      <c r="BG1118" s="137">
        <f>IF(N1118="zákl. přenesená",J1118,0)</f>
        <v>0</v>
      </c>
      <c r="BH1118" s="137">
        <f>IF(N1118="sníž. přenesená",J1118,0)</f>
        <v>0</v>
      </c>
      <c r="BI1118" s="137">
        <f>IF(N1118="nulová",J1118,0)</f>
        <v>0</v>
      </c>
      <c r="BJ1118" s="18" t="s">
        <v>34</v>
      </c>
      <c r="BK1118" s="137">
        <f>ROUND(I1118*H1118,2)</f>
        <v>0</v>
      </c>
      <c r="BL1118" s="18" t="s">
        <v>276</v>
      </c>
      <c r="BM1118" s="136" t="s">
        <v>1278</v>
      </c>
    </row>
    <row r="1119" spans="2:65" s="1" customFormat="1">
      <c r="B1119" s="33"/>
      <c r="D1119" s="138" t="s">
        <v>175</v>
      </c>
      <c r="F1119" s="139" t="s">
        <v>1279</v>
      </c>
      <c r="I1119" s="140"/>
      <c r="L1119" s="33"/>
      <c r="M1119" s="141"/>
      <c r="T1119" s="54"/>
      <c r="AT1119" s="18" t="s">
        <v>175</v>
      </c>
      <c r="AU1119" s="18" t="s">
        <v>84</v>
      </c>
    </row>
    <row r="1120" spans="2:65" s="12" customFormat="1">
      <c r="B1120" s="142"/>
      <c r="D1120" s="143" t="s">
        <v>177</v>
      </c>
      <c r="E1120" s="144" t="s">
        <v>19</v>
      </c>
      <c r="F1120" s="145" t="s">
        <v>1280</v>
      </c>
      <c r="H1120" s="146">
        <v>227.983</v>
      </c>
      <c r="I1120" s="147"/>
      <c r="L1120" s="142"/>
      <c r="M1120" s="148"/>
      <c r="T1120" s="149"/>
      <c r="AT1120" s="144" t="s">
        <v>177</v>
      </c>
      <c r="AU1120" s="144" t="s">
        <v>84</v>
      </c>
      <c r="AV1120" s="12" t="s">
        <v>84</v>
      </c>
      <c r="AW1120" s="12" t="s">
        <v>33</v>
      </c>
      <c r="AX1120" s="12" t="s">
        <v>75</v>
      </c>
      <c r="AY1120" s="144" t="s">
        <v>166</v>
      </c>
    </row>
    <row r="1121" spans="2:65" s="12" customFormat="1">
      <c r="B1121" s="142"/>
      <c r="D1121" s="143" t="s">
        <v>177</v>
      </c>
      <c r="E1121" s="144" t="s">
        <v>19</v>
      </c>
      <c r="F1121" s="145" t="s">
        <v>1281</v>
      </c>
      <c r="H1121" s="146">
        <v>-90.748999999999995</v>
      </c>
      <c r="I1121" s="147"/>
      <c r="L1121" s="142"/>
      <c r="M1121" s="148"/>
      <c r="T1121" s="149"/>
      <c r="AT1121" s="144" t="s">
        <v>177</v>
      </c>
      <c r="AU1121" s="144" t="s">
        <v>84</v>
      </c>
      <c r="AV1121" s="12" t="s">
        <v>84</v>
      </c>
      <c r="AW1121" s="12" t="s">
        <v>33</v>
      </c>
      <c r="AX1121" s="12" t="s">
        <v>75</v>
      </c>
      <c r="AY1121" s="144" t="s">
        <v>166</v>
      </c>
    </row>
    <row r="1122" spans="2:65" s="13" customFormat="1">
      <c r="B1122" s="150"/>
      <c r="D1122" s="143" t="s">
        <v>177</v>
      </c>
      <c r="E1122" s="151" t="s">
        <v>19</v>
      </c>
      <c r="F1122" s="152" t="s">
        <v>179</v>
      </c>
      <c r="H1122" s="153">
        <v>137.23400000000001</v>
      </c>
      <c r="I1122" s="154"/>
      <c r="L1122" s="150"/>
      <c r="M1122" s="155"/>
      <c r="T1122" s="156"/>
      <c r="AT1122" s="151" t="s">
        <v>177</v>
      </c>
      <c r="AU1122" s="151" t="s">
        <v>84</v>
      </c>
      <c r="AV1122" s="13" t="s">
        <v>89</v>
      </c>
      <c r="AW1122" s="13" t="s">
        <v>33</v>
      </c>
      <c r="AX1122" s="13" t="s">
        <v>75</v>
      </c>
      <c r="AY1122" s="151" t="s">
        <v>166</v>
      </c>
    </row>
    <row r="1123" spans="2:65" s="14" customFormat="1">
      <c r="B1123" s="157"/>
      <c r="D1123" s="143" t="s">
        <v>177</v>
      </c>
      <c r="E1123" s="158" t="s">
        <v>19</v>
      </c>
      <c r="F1123" s="159" t="s">
        <v>180</v>
      </c>
      <c r="H1123" s="160">
        <v>137.23400000000001</v>
      </c>
      <c r="I1123" s="161"/>
      <c r="L1123" s="157"/>
      <c r="M1123" s="162"/>
      <c r="T1123" s="163"/>
      <c r="AT1123" s="158" t="s">
        <v>177</v>
      </c>
      <c r="AU1123" s="158" t="s">
        <v>84</v>
      </c>
      <c r="AV1123" s="14" t="s">
        <v>173</v>
      </c>
      <c r="AW1123" s="14" t="s">
        <v>33</v>
      </c>
      <c r="AX1123" s="14" t="s">
        <v>34</v>
      </c>
      <c r="AY1123" s="158" t="s">
        <v>166</v>
      </c>
    </row>
    <row r="1124" spans="2:65" s="1" customFormat="1" ht="21.75" customHeight="1">
      <c r="B1124" s="33"/>
      <c r="C1124" s="125" t="s">
        <v>1282</v>
      </c>
      <c r="D1124" s="125" t="s">
        <v>168</v>
      </c>
      <c r="E1124" s="126" t="s">
        <v>1283</v>
      </c>
      <c r="F1124" s="127" t="s">
        <v>1284</v>
      </c>
      <c r="G1124" s="128" t="s">
        <v>87</v>
      </c>
      <c r="H1124" s="129">
        <v>23.472000000000001</v>
      </c>
      <c r="I1124" s="130"/>
      <c r="J1124" s="131">
        <f>ROUND(I1124*H1124,2)</f>
        <v>0</v>
      </c>
      <c r="K1124" s="127" t="s">
        <v>172</v>
      </c>
      <c r="L1124" s="33"/>
      <c r="M1124" s="132" t="s">
        <v>19</v>
      </c>
      <c r="N1124" s="133" t="s">
        <v>46</v>
      </c>
      <c r="P1124" s="134">
        <f>O1124*H1124</f>
        <v>0</v>
      </c>
      <c r="Q1124" s="134">
        <v>2.0000000000000002E-5</v>
      </c>
      <c r="R1124" s="134">
        <f>Q1124*H1124</f>
        <v>4.6944000000000006E-4</v>
      </c>
      <c r="S1124" s="134">
        <v>0</v>
      </c>
      <c r="T1124" s="135">
        <f>S1124*H1124</f>
        <v>0</v>
      </c>
      <c r="AR1124" s="136" t="s">
        <v>276</v>
      </c>
      <c r="AT1124" s="136" t="s">
        <v>168</v>
      </c>
      <c r="AU1124" s="136" t="s">
        <v>84</v>
      </c>
      <c r="AY1124" s="18" t="s">
        <v>166</v>
      </c>
      <c r="BE1124" s="137">
        <f>IF(N1124="základní",J1124,0)</f>
        <v>0</v>
      </c>
      <c r="BF1124" s="137">
        <f>IF(N1124="snížená",J1124,0)</f>
        <v>0</v>
      </c>
      <c r="BG1124" s="137">
        <f>IF(N1124="zákl. přenesená",J1124,0)</f>
        <v>0</v>
      </c>
      <c r="BH1124" s="137">
        <f>IF(N1124="sníž. přenesená",J1124,0)</f>
        <v>0</v>
      </c>
      <c r="BI1124" s="137">
        <f>IF(N1124="nulová",J1124,0)</f>
        <v>0</v>
      </c>
      <c r="BJ1124" s="18" t="s">
        <v>34</v>
      </c>
      <c r="BK1124" s="137">
        <f>ROUND(I1124*H1124,2)</f>
        <v>0</v>
      </c>
      <c r="BL1124" s="18" t="s">
        <v>276</v>
      </c>
      <c r="BM1124" s="136" t="s">
        <v>1285</v>
      </c>
    </row>
    <row r="1125" spans="2:65" s="1" customFormat="1">
      <c r="B1125" s="33"/>
      <c r="D1125" s="138" t="s">
        <v>175</v>
      </c>
      <c r="F1125" s="139" t="s">
        <v>1286</v>
      </c>
      <c r="I1125" s="140"/>
      <c r="L1125" s="33"/>
      <c r="M1125" s="141"/>
      <c r="T1125" s="54"/>
      <c r="AT1125" s="18" t="s">
        <v>175</v>
      </c>
      <c r="AU1125" s="18" t="s">
        <v>84</v>
      </c>
    </row>
    <row r="1126" spans="2:65" s="15" customFormat="1">
      <c r="B1126" s="164"/>
      <c r="D1126" s="143" t="s">
        <v>177</v>
      </c>
      <c r="E1126" s="165" t="s">
        <v>19</v>
      </c>
      <c r="F1126" s="166" t="s">
        <v>1287</v>
      </c>
      <c r="H1126" s="165" t="s">
        <v>19</v>
      </c>
      <c r="I1126" s="167"/>
      <c r="L1126" s="164"/>
      <c r="M1126" s="168"/>
      <c r="T1126" s="169"/>
      <c r="AT1126" s="165" t="s">
        <v>177</v>
      </c>
      <c r="AU1126" s="165" t="s">
        <v>84</v>
      </c>
      <c r="AV1126" s="15" t="s">
        <v>34</v>
      </c>
      <c r="AW1126" s="15" t="s">
        <v>33</v>
      </c>
      <c r="AX1126" s="15" t="s">
        <v>75</v>
      </c>
      <c r="AY1126" s="165" t="s">
        <v>166</v>
      </c>
    </row>
    <row r="1127" spans="2:65" s="12" customFormat="1">
      <c r="B1127" s="142"/>
      <c r="D1127" s="143" t="s">
        <v>177</v>
      </c>
      <c r="E1127" s="144" t="s">
        <v>19</v>
      </c>
      <c r="F1127" s="145" t="s">
        <v>1288</v>
      </c>
      <c r="H1127" s="146">
        <v>15.603</v>
      </c>
      <c r="I1127" s="147"/>
      <c r="L1127" s="142"/>
      <c r="M1127" s="148"/>
      <c r="T1127" s="149"/>
      <c r="AT1127" s="144" t="s">
        <v>177</v>
      </c>
      <c r="AU1127" s="144" t="s">
        <v>84</v>
      </c>
      <c r="AV1127" s="12" t="s">
        <v>84</v>
      </c>
      <c r="AW1127" s="12" t="s">
        <v>33</v>
      </c>
      <c r="AX1127" s="12" t="s">
        <v>75</v>
      </c>
      <c r="AY1127" s="144" t="s">
        <v>166</v>
      </c>
    </row>
    <row r="1128" spans="2:65" s="12" customFormat="1">
      <c r="B1128" s="142"/>
      <c r="D1128" s="143" t="s">
        <v>177</v>
      </c>
      <c r="E1128" s="144" t="s">
        <v>19</v>
      </c>
      <c r="F1128" s="145" t="s">
        <v>1289</v>
      </c>
      <c r="H1128" s="146">
        <v>7.8689999999999998</v>
      </c>
      <c r="I1128" s="147"/>
      <c r="L1128" s="142"/>
      <c r="M1128" s="148"/>
      <c r="T1128" s="149"/>
      <c r="AT1128" s="144" t="s">
        <v>177</v>
      </c>
      <c r="AU1128" s="144" t="s">
        <v>84</v>
      </c>
      <c r="AV1128" s="12" t="s">
        <v>84</v>
      </c>
      <c r="AW1128" s="12" t="s">
        <v>33</v>
      </c>
      <c r="AX1128" s="12" t="s">
        <v>75</v>
      </c>
      <c r="AY1128" s="144" t="s">
        <v>166</v>
      </c>
    </row>
    <row r="1129" spans="2:65" s="13" customFormat="1">
      <c r="B1129" s="150"/>
      <c r="D1129" s="143" t="s">
        <v>177</v>
      </c>
      <c r="E1129" s="151" t="s">
        <v>19</v>
      </c>
      <c r="F1129" s="152" t="s">
        <v>179</v>
      </c>
      <c r="H1129" s="153">
        <v>23.472000000000001</v>
      </c>
      <c r="I1129" s="154"/>
      <c r="L1129" s="150"/>
      <c r="M1129" s="155"/>
      <c r="T1129" s="156"/>
      <c r="AT1129" s="151" t="s">
        <v>177</v>
      </c>
      <c r="AU1129" s="151" t="s">
        <v>84</v>
      </c>
      <c r="AV1129" s="13" t="s">
        <v>89</v>
      </c>
      <c r="AW1129" s="13" t="s">
        <v>33</v>
      </c>
      <c r="AX1129" s="13" t="s">
        <v>75</v>
      </c>
      <c r="AY1129" s="151" t="s">
        <v>166</v>
      </c>
    </row>
    <row r="1130" spans="2:65" s="14" customFormat="1">
      <c r="B1130" s="157"/>
      <c r="D1130" s="143" t="s">
        <v>177</v>
      </c>
      <c r="E1130" s="158" t="s">
        <v>19</v>
      </c>
      <c r="F1130" s="159" t="s">
        <v>180</v>
      </c>
      <c r="H1130" s="160">
        <v>23.472000000000001</v>
      </c>
      <c r="I1130" s="161"/>
      <c r="L1130" s="157"/>
      <c r="M1130" s="162"/>
      <c r="T1130" s="163"/>
      <c r="AT1130" s="158" t="s">
        <v>177</v>
      </c>
      <c r="AU1130" s="158" t="s">
        <v>84</v>
      </c>
      <c r="AV1130" s="14" t="s">
        <v>173</v>
      </c>
      <c r="AW1130" s="14" t="s">
        <v>33</v>
      </c>
      <c r="AX1130" s="14" t="s">
        <v>34</v>
      </c>
      <c r="AY1130" s="158" t="s">
        <v>166</v>
      </c>
    </row>
    <row r="1131" spans="2:65" s="1" customFormat="1" ht="16.5" customHeight="1">
      <c r="B1131" s="33"/>
      <c r="C1131" s="125" t="s">
        <v>1290</v>
      </c>
      <c r="D1131" s="125" t="s">
        <v>168</v>
      </c>
      <c r="E1131" s="126" t="s">
        <v>1291</v>
      </c>
      <c r="F1131" s="127" t="s">
        <v>1292</v>
      </c>
      <c r="G1131" s="128" t="s">
        <v>87</v>
      </c>
      <c r="H1131" s="129">
        <v>50.57</v>
      </c>
      <c r="I1131" s="130"/>
      <c r="J1131" s="131">
        <f>ROUND(I1131*H1131,2)</f>
        <v>0</v>
      </c>
      <c r="K1131" s="127" t="s">
        <v>172</v>
      </c>
      <c r="L1131" s="33"/>
      <c r="M1131" s="132" t="s">
        <v>19</v>
      </c>
      <c r="N1131" s="133" t="s">
        <v>46</v>
      </c>
      <c r="P1131" s="134">
        <f>O1131*H1131</f>
        <v>0</v>
      </c>
      <c r="Q1131" s="134">
        <v>1.0000000000000001E-5</v>
      </c>
      <c r="R1131" s="134">
        <f>Q1131*H1131</f>
        <v>5.0570000000000009E-4</v>
      </c>
      <c r="S1131" s="134">
        <v>0</v>
      </c>
      <c r="T1131" s="135">
        <f>S1131*H1131</f>
        <v>0</v>
      </c>
      <c r="AR1131" s="136" t="s">
        <v>276</v>
      </c>
      <c r="AT1131" s="136" t="s">
        <v>168</v>
      </c>
      <c r="AU1131" s="136" t="s">
        <v>84</v>
      </c>
      <c r="AY1131" s="18" t="s">
        <v>166</v>
      </c>
      <c r="BE1131" s="137">
        <f>IF(N1131="základní",J1131,0)</f>
        <v>0</v>
      </c>
      <c r="BF1131" s="137">
        <f>IF(N1131="snížená",J1131,0)</f>
        <v>0</v>
      </c>
      <c r="BG1131" s="137">
        <f>IF(N1131="zákl. přenesená",J1131,0)</f>
        <v>0</v>
      </c>
      <c r="BH1131" s="137">
        <f>IF(N1131="sníž. přenesená",J1131,0)</f>
        <v>0</v>
      </c>
      <c r="BI1131" s="137">
        <f>IF(N1131="nulová",J1131,0)</f>
        <v>0</v>
      </c>
      <c r="BJ1131" s="18" t="s">
        <v>34</v>
      </c>
      <c r="BK1131" s="137">
        <f>ROUND(I1131*H1131,2)</f>
        <v>0</v>
      </c>
      <c r="BL1131" s="18" t="s">
        <v>276</v>
      </c>
      <c r="BM1131" s="136" t="s">
        <v>1293</v>
      </c>
    </row>
    <row r="1132" spans="2:65" s="1" customFormat="1">
      <c r="B1132" s="33"/>
      <c r="D1132" s="138" t="s">
        <v>175</v>
      </c>
      <c r="F1132" s="139" t="s">
        <v>1294</v>
      </c>
      <c r="I1132" s="140"/>
      <c r="L1132" s="33"/>
      <c r="M1132" s="141"/>
      <c r="T1132" s="54"/>
      <c r="AT1132" s="18" t="s">
        <v>175</v>
      </c>
      <c r="AU1132" s="18" t="s">
        <v>84</v>
      </c>
    </row>
    <row r="1133" spans="2:65" s="12" customFormat="1">
      <c r="B1133" s="142"/>
      <c r="D1133" s="143" t="s">
        <v>177</v>
      </c>
      <c r="E1133" s="144" t="s">
        <v>19</v>
      </c>
      <c r="F1133" s="145" t="s">
        <v>90</v>
      </c>
      <c r="H1133" s="146">
        <v>50.57</v>
      </c>
      <c r="I1133" s="147"/>
      <c r="L1133" s="142"/>
      <c r="M1133" s="148"/>
      <c r="T1133" s="149"/>
      <c r="AT1133" s="144" t="s">
        <v>177</v>
      </c>
      <c r="AU1133" s="144" t="s">
        <v>84</v>
      </c>
      <c r="AV1133" s="12" t="s">
        <v>84</v>
      </c>
      <c r="AW1133" s="12" t="s">
        <v>33</v>
      </c>
      <c r="AX1133" s="12" t="s">
        <v>75</v>
      </c>
      <c r="AY1133" s="144" t="s">
        <v>166</v>
      </c>
    </row>
    <row r="1134" spans="2:65" s="13" customFormat="1">
      <c r="B1134" s="150"/>
      <c r="D1134" s="143" t="s">
        <v>177</v>
      </c>
      <c r="E1134" s="151" t="s">
        <v>19</v>
      </c>
      <c r="F1134" s="152" t="s">
        <v>179</v>
      </c>
      <c r="H1134" s="153">
        <v>50.57</v>
      </c>
      <c r="I1134" s="154"/>
      <c r="L1134" s="150"/>
      <c r="M1134" s="155"/>
      <c r="T1134" s="156"/>
      <c r="AT1134" s="151" t="s">
        <v>177</v>
      </c>
      <c r="AU1134" s="151" t="s">
        <v>84</v>
      </c>
      <c r="AV1134" s="13" t="s">
        <v>89</v>
      </c>
      <c r="AW1134" s="13" t="s">
        <v>33</v>
      </c>
      <c r="AX1134" s="13" t="s">
        <v>75</v>
      </c>
      <c r="AY1134" s="151" t="s">
        <v>166</v>
      </c>
    </row>
    <row r="1135" spans="2:65" s="14" customFormat="1">
      <c r="B1135" s="157"/>
      <c r="D1135" s="143" t="s">
        <v>177</v>
      </c>
      <c r="E1135" s="158" t="s">
        <v>19</v>
      </c>
      <c r="F1135" s="159" t="s">
        <v>180</v>
      </c>
      <c r="H1135" s="160">
        <v>50.57</v>
      </c>
      <c r="I1135" s="161"/>
      <c r="L1135" s="157"/>
      <c r="M1135" s="162"/>
      <c r="T1135" s="163"/>
      <c r="AT1135" s="158" t="s">
        <v>177</v>
      </c>
      <c r="AU1135" s="158" t="s">
        <v>84</v>
      </c>
      <c r="AV1135" s="14" t="s">
        <v>173</v>
      </c>
      <c r="AW1135" s="14" t="s">
        <v>33</v>
      </c>
      <c r="AX1135" s="14" t="s">
        <v>34</v>
      </c>
      <c r="AY1135" s="158" t="s">
        <v>166</v>
      </c>
    </row>
    <row r="1136" spans="2:65" s="1" customFormat="1" ht="24.15" customHeight="1">
      <c r="B1136" s="33"/>
      <c r="C1136" s="125" t="s">
        <v>1295</v>
      </c>
      <c r="D1136" s="125" t="s">
        <v>168</v>
      </c>
      <c r="E1136" s="126" t="s">
        <v>1296</v>
      </c>
      <c r="F1136" s="127" t="s">
        <v>1297</v>
      </c>
      <c r="G1136" s="128" t="s">
        <v>87</v>
      </c>
      <c r="H1136" s="129">
        <v>187.804</v>
      </c>
      <c r="I1136" s="130"/>
      <c r="J1136" s="131">
        <f>ROUND(I1136*H1136,2)</f>
        <v>0</v>
      </c>
      <c r="K1136" s="127" t="s">
        <v>172</v>
      </c>
      <c r="L1136" s="33"/>
      <c r="M1136" s="132" t="s">
        <v>19</v>
      </c>
      <c r="N1136" s="133" t="s">
        <v>46</v>
      </c>
      <c r="P1136" s="134">
        <f>O1136*H1136</f>
        <v>0</v>
      </c>
      <c r="Q1136" s="134">
        <v>2.9E-4</v>
      </c>
      <c r="R1136" s="134">
        <f>Q1136*H1136</f>
        <v>5.4463160000000004E-2</v>
      </c>
      <c r="S1136" s="134">
        <v>0</v>
      </c>
      <c r="T1136" s="135">
        <f>S1136*H1136</f>
        <v>0</v>
      </c>
      <c r="AR1136" s="136" t="s">
        <v>276</v>
      </c>
      <c r="AT1136" s="136" t="s">
        <v>168</v>
      </c>
      <c r="AU1136" s="136" t="s">
        <v>84</v>
      </c>
      <c r="AY1136" s="18" t="s">
        <v>166</v>
      </c>
      <c r="BE1136" s="137">
        <f>IF(N1136="základní",J1136,0)</f>
        <v>0</v>
      </c>
      <c r="BF1136" s="137">
        <f>IF(N1136="snížená",J1136,0)</f>
        <v>0</v>
      </c>
      <c r="BG1136" s="137">
        <f>IF(N1136="zákl. přenesená",J1136,0)</f>
        <v>0</v>
      </c>
      <c r="BH1136" s="137">
        <f>IF(N1136="sníž. přenesená",J1136,0)</f>
        <v>0</v>
      </c>
      <c r="BI1136" s="137">
        <f>IF(N1136="nulová",J1136,0)</f>
        <v>0</v>
      </c>
      <c r="BJ1136" s="18" t="s">
        <v>34</v>
      </c>
      <c r="BK1136" s="137">
        <f>ROUND(I1136*H1136,2)</f>
        <v>0</v>
      </c>
      <c r="BL1136" s="18" t="s">
        <v>276</v>
      </c>
      <c r="BM1136" s="136" t="s">
        <v>1298</v>
      </c>
    </row>
    <row r="1137" spans="2:65" s="1" customFormat="1">
      <c r="B1137" s="33"/>
      <c r="D1137" s="138" t="s">
        <v>175</v>
      </c>
      <c r="F1137" s="139" t="s">
        <v>1299</v>
      </c>
      <c r="I1137" s="140"/>
      <c r="L1137" s="33"/>
      <c r="M1137" s="141"/>
      <c r="T1137" s="54"/>
      <c r="AT1137" s="18" t="s">
        <v>175</v>
      </c>
      <c r="AU1137" s="18" t="s">
        <v>84</v>
      </c>
    </row>
    <row r="1138" spans="2:65" s="12" customFormat="1">
      <c r="B1138" s="142"/>
      <c r="D1138" s="143" t="s">
        <v>177</v>
      </c>
      <c r="E1138" s="144" t="s">
        <v>19</v>
      </c>
      <c r="F1138" s="145" t="s">
        <v>1300</v>
      </c>
      <c r="H1138" s="146">
        <v>50.57</v>
      </c>
      <c r="I1138" s="147"/>
      <c r="L1138" s="142"/>
      <c r="M1138" s="148"/>
      <c r="T1138" s="149"/>
      <c r="AT1138" s="144" t="s">
        <v>177</v>
      </c>
      <c r="AU1138" s="144" t="s">
        <v>84</v>
      </c>
      <c r="AV1138" s="12" t="s">
        <v>84</v>
      </c>
      <c r="AW1138" s="12" t="s">
        <v>33</v>
      </c>
      <c r="AX1138" s="12" t="s">
        <v>75</v>
      </c>
      <c r="AY1138" s="144" t="s">
        <v>166</v>
      </c>
    </row>
    <row r="1139" spans="2:65" s="12" customFormat="1">
      <c r="B1139" s="142"/>
      <c r="D1139" s="143" t="s">
        <v>177</v>
      </c>
      <c r="E1139" s="144" t="s">
        <v>19</v>
      </c>
      <c r="F1139" s="145" t="s">
        <v>1280</v>
      </c>
      <c r="H1139" s="146">
        <v>227.983</v>
      </c>
      <c r="I1139" s="147"/>
      <c r="L1139" s="142"/>
      <c r="M1139" s="148"/>
      <c r="T1139" s="149"/>
      <c r="AT1139" s="144" t="s">
        <v>177</v>
      </c>
      <c r="AU1139" s="144" t="s">
        <v>84</v>
      </c>
      <c r="AV1139" s="12" t="s">
        <v>84</v>
      </c>
      <c r="AW1139" s="12" t="s">
        <v>33</v>
      </c>
      <c r="AX1139" s="12" t="s">
        <v>75</v>
      </c>
      <c r="AY1139" s="144" t="s">
        <v>166</v>
      </c>
    </row>
    <row r="1140" spans="2:65" s="12" customFormat="1">
      <c r="B1140" s="142"/>
      <c r="D1140" s="143" t="s">
        <v>177</v>
      </c>
      <c r="E1140" s="144" t="s">
        <v>19</v>
      </c>
      <c r="F1140" s="145" t="s">
        <v>1281</v>
      </c>
      <c r="H1140" s="146">
        <v>-90.748999999999995</v>
      </c>
      <c r="I1140" s="147"/>
      <c r="L1140" s="142"/>
      <c r="M1140" s="148"/>
      <c r="T1140" s="149"/>
      <c r="AT1140" s="144" t="s">
        <v>177</v>
      </c>
      <c r="AU1140" s="144" t="s">
        <v>84</v>
      </c>
      <c r="AV1140" s="12" t="s">
        <v>84</v>
      </c>
      <c r="AW1140" s="12" t="s">
        <v>33</v>
      </c>
      <c r="AX1140" s="12" t="s">
        <v>75</v>
      </c>
      <c r="AY1140" s="144" t="s">
        <v>166</v>
      </c>
    </row>
    <row r="1141" spans="2:65" s="13" customFormat="1">
      <c r="B1141" s="150"/>
      <c r="D1141" s="143" t="s">
        <v>177</v>
      </c>
      <c r="E1141" s="151" t="s">
        <v>19</v>
      </c>
      <c r="F1141" s="152" t="s">
        <v>179</v>
      </c>
      <c r="H1141" s="153">
        <v>187.804</v>
      </c>
      <c r="I1141" s="154"/>
      <c r="L1141" s="150"/>
      <c r="M1141" s="155"/>
      <c r="T1141" s="156"/>
      <c r="AT1141" s="151" t="s">
        <v>177</v>
      </c>
      <c r="AU1141" s="151" t="s">
        <v>84</v>
      </c>
      <c r="AV1141" s="13" t="s">
        <v>89</v>
      </c>
      <c r="AW1141" s="13" t="s">
        <v>33</v>
      </c>
      <c r="AX1141" s="13" t="s">
        <v>75</v>
      </c>
      <c r="AY1141" s="151" t="s">
        <v>166</v>
      </c>
    </row>
    <row r="1142" spans="2:65" s="14" customFormat="1">
      <c r="B1142" s="157"/>
      <c r="D1142" s="143" t="s">
        <v>177</v>
      </c>
      <c r="E1142" s="158" t="s">
        <v>19</v>
      </c>
      <c r="F1142" s="159" t="s">
        <v>180</v>
      </c>
      <c r="H1142" s="160">
        <v>187.804</v>
      </c>
      <c r="I1142" s="161"/>
      <c r="L1142" s="157"/>
      <c r="M1142" s="162"/>
      <c r="T1142" s="163"/>
      <c r="AT1142" s="158" t="s">
        <v>177</v>
      </c>
      <c r="AU1142" s="158" t="s">
        <v>84</v>
      </c>
      <c r="AV1142" s="14" t="s">
        <v>173</v>
      </c>
      <c r="AW1142" s="14" t="s">
        <v>33</v>
      </c>
      <c r="AX1142" s="14" t="s">
        <v>34</v>
      </c>
      <c r="AY1142" s="158" t="s">
        <v>166</v>
      </c>
    </row>
    <row r="1143" spans="2:65" s="11" customFormat="1" ht="25.95" customHeight="1">
      <c r="B1143" s="113"/>
      <c r="D1143" s="114" t="s">
        <v>74</v>
      </c>
      <c r="E1143" s="115" t="s">
        <v>1301</v>
      </c>
      <c r="F1143" s="115" t="s">
        <v>1302</v>
      </c>
      <c r="I1143" s="116"/>
      <c r="J1143" s="117">
        <f>BK1143</f>
        <v>0</v>
      </c>
      <c r="L1143" s="113"/>
      <c r="M1143" s="118"/>
      <c r="P1143" s="119">
        <f>P1144+P1151+P1158</f>
        <v>0</v>
      </c>
      <c r="R1143" s="119">
        <f>R1144+R1151+R1158</f>
        <v>0</v>
      </c>
      <c r="T1143" s="120">
        <f>T1144+T1151+T1158</f>
        <v>0</v>
      </c>
      <c r="AR1143" s="114" t="s">
        <v>205</v>
      </c>
      <c r="AT1143" s="121" t="s">
        <v>74</v>
      </c>
      <c r="AU1143" s="121" t="s">
        <v>75</v>
      </c>
      <c r="AY1143" s="114" t="s">
        <v>166</v>
      </c>
      <c r="BK1143" s="122">
        <f>BK1144+BK1151+BK1158</f>
        <v>0</v>
      </c>
    </row>
    <row r="1144" spans="2:65" s="11" customFormat="1" ht="22.95" customHeight="1">
      <c r="B1144" s="113"/>
      <c r="D1144" s="114" t="s">
        <v>74</v>
      </c>
      <c r="E1144" s="123" t="s">
        <v>1303</v>
      </c>
      <c r="F1144" s="123" t="s">
        <v>1304</v>
      </c>
      <c r="I1144" s="116"/>
      <c r="J1144" s="124">
        <f>BK1144</f>
        <v>0</v>
      </c>
      <c r="L1144" s="113"/>
      <c r="M1144" s="118"/>
      <c r="P1144" s="119">
        <f>SUM(P1145:P1150)</f>
        <v>0</v>
      </c>
      <c r="R1144" s="119">
        <f>SUM(R1145:R1150)</f>
        <v>0</v>
      </c>
      <c r="T1144" s="120">
        <f>SUM(T1145:T1150)</f>
        <v>0</v>
      </c>
      <c r="AR1144" s="114" t="s">
        <v>205</v>
      </c>
      <c r="AT1144" s="121" t="s">
        <v>74</v>
      </c>
      <c r="AU1144" s="121" t="s">
        <v>34</v>
      </c>
      <c r="AY1144" s="114" t="s">
        <v>166</v>
      </c>
      <c r="BK1144" s="122">
        <f>SUM(BK1145:BK1150)</f>
        <v>0</v>
      </c>
    </row>
    <row r="1145" spans="2:65" s="1" customFormat="1" ht="16.5" customHeight="1">
      <c r="B1145" s="33"/>
      <c r="C1145" s="125" t="s">
        <v>1305</v>
      </c>
      <c r="D1145" s="125" t="s">
        <v>168</v>
      </c>
      <c r="E1145" s="126" t="s">
        <v>1306</v>
      </c>
      <c r="F1145" s="127" t="s">
        <v>1304</v>
      </c>
      <c r="G1145" s="128" t="s">
        <v>406</v>
      </c>
      <c r="H1145" s="129">
        <v>1</v>
      </c>
      <c r="I1145" s="130"/>
      <c r="J1145" s="131">
        <f>ROUND(I1145*H1145,2)</f>
        <v>0</v>
      </c>
      <c r="K1145" s="127" t="s">
        <v>641</v>
      </c>
      <c r="L1145" s="33"/>
      <c r="M1145" s="132" t="s">
        <v>19</v>
      </c>
      <c r="N1145" s="133" t="s">
        <v>46</v>
      </c>
      <c r="P1145" s="134">
        <f>O1145*H1145</f>
        <v>0</v>
      </c>
      <c r="Q1145" s="134">
        <v>0</v>
      </c>
      <c r="R1145" s="134">
        <f>Q1145*H1145</f>
        <v>0</v>
      </c>
      <c r="S1145" s="134">
        <v>0</v>
      </c>
      <c r="T1145" s="135">
        <f>S1145*H1145</f>
        <v>0</v>
      </c>
      <c r="AR1145" s="136" t="s">
        <v>1307</v>
      </c>
      <c r="AT1145" s="136" t="s">
        <v>168</v>
      </c>
      <c r="AU1145" s="136" t="s">
        <v>84</v>
      </c>
      <c r="AY1145" s="18" t="s">
        <v>166</v>
      </c>
      <c r="BE1145" s="137">
        <f>IF(N1145="základní",J1145,0)</f>
        <v>0</v>
      </c>
      <c r="BF1145" s="137">
        <f>IF(N1145="snížená",J1145,0)</f>
        <v>0</v>
      </c>
      <c r="BG1145" s="137">
        <f>IF(N1145="zákl. přenesená",J1145,0)</f>
        <v>0</v>
      </c>
      <c r="BH1145" s="137">
        <f>IF(N1145="sníž. přenesená",J1145,0)</f>
        <v>0</v>
      </c>
      <c r="BI1145" s="137">
        <f>IF(N1145="nulová",J1145,0)</f>
        <v>0</v>
      </c>
      <c r="BJ1145" s="18" t="s">
        <v>34</v>
      </c>
      <c r="BK1145" s="137">
        <f>ROUND(I1145*H1145,2)</f>
        <v>0</v>
      </c>
      <c r="BL1145" s="18" t="s">
        <v>1307</v>
      </c>
      <c r="BM1145" s="136" t="s">
        <v>1308</v>
      </c>
    </row>
    <row r="1146" spans="2:65" s="1" customFormat="1">
      <c r="B1146" s="33"/>
      <c r="D1146" s="138" t="s">
        <v>175</v>
      </c>
      <c r="F1146" s="139" t="s">
        <v>1309</v>
      </c>
      <c r="I1146" s="140"/>
      <c r="L1146" s="33"/>
      <c r="M1146" s="141"/>
      <c r="T1146" s="54"/>
      <c r="AT1146" s="18" t="s">
        <v>175</v>
      </c>
      <c r="AU1146" s="18" t="s">
        <v>84</v>
      </c>
    </row>
    <row r="1147" spans="2:65" s="15" customFormat="1">
      <c r="B1147" s="164"/>
      <c r="D1147" s="143" t="s">
        <v>177</v>
      </c>
      <c r="E1147" s="165" t="s">
        <v>19</v>
      </c>
      <c r="F1147" s="166" t="s">
        <v>1310</v>
      </c>
      <c r="H1147" s="165" t="s">
        <v>19</v>
      </c>
      <c r="I1147" s="167"/>
      <c r="L1147" s="164"/>
      <c r="M1147" s="168"/>
      <c r="T1147" s="169"/>
      <c r="AT1147" s="165" t="s">
        <v>177</v>
      </c>
      <c r="AU1147" s="165" t="s">
        <v>84</v>
      </c>
      <c r="AV1147" s="15" t="s">
        <v>34</v>
      </c>
      <c r="AW1147" s="15" t="s">
        <v>33</v>
      </c>
      <c r="AX1147" s="15" t="s">
        <v>75</v>
      </c>
      <c r="AY1147" s="165" t="s">
        <v>166</v>
      </c>
    </row>
    <row r="1148" spans="2:65" s="12" customFormat="1">
      <c r="B1148" s="142"/>
      <c r="D1148" s="143" t="s">
        <v>177</v>
      </c>
      <c r="E1148" s="144" t="s">
        <v>19</v>
      </c>
      <c r="F1148" s="145" t="s">
        <v>950</v>
      </c>
      <c r="H1148" s="146">
        <v>1</v>
      </c>
      <c r="I1148" s="147"/>
      <c r="L1148" s="142"/>
      <c r="M1148" s="148"/>
      <c r="T1148" s="149"/>
      <c r="AT1148" s="144" t="s">
        <v>177</v>
      </c>
      <c r="AU1148" s="144" t="s">
        <v>84</v>
      </c>
      <c r="AV1148" s="12" t="s">
        <v>84</v>
      </c>
      <c r="AW1148" s="12" t="s">
        <v>33</v>
      </c>
      <c r="AX1148" s="12" t="s">
        <v>75</v>
      </c>
      <c r="AY1148" s="144" t="s">
        <v>166</v>
      </c>
    </row>
    <row r="1149" spans="2:65" s="13" customFormat="1">
      <c r="B1149" s="150"/>
      <c r="D1149" s="143" t="s">
        <v>177</v>
      </c>
      <c r="E1149" s="151" t="s">
        <v>19</v>
      </c>
      <c r="F1149" s="152" t="s">
        <v>179</v>
      </c>
      <c r="H1149" s="153">
        <v>1</v>
      </c>
      <c r="I1149" s="154"/>
      <c r="L1149" s="150"/>
      <c r="M1149" s="155"/>
      <c r="T1149" s="156"/>
      <c r="AT1149" s="151" t="s">
        <v>177</v>
      </c>
      <c r="AU1149" s="151" t="s">
        <v>84</v>
      </c>
      <c r="AV1149" s="13" t="s">
        <v>89</v>
      </c>
      <c r="AW1149" s="13" t="s">
        <v>33</v>
      </c>
      <c r="AX1149" s="13" t="s">
        <v>75</v>
      </c>
      <c r="AY1149" s="151" t="s">
        <v>166</v>
      </c>
    </row>
    <row r="1150" spans="2:65" s="14" customFormat="1">
      <c r="B1150" s="157"/>
      <c r="D1150" s="143" t="s">
        <v>177</v>
      </c>
      <c r="E1150" s="158" t="s">
        <v>19</v>
      </c>
      <c r="F1150" s="159" t="s">
        <v>180</v>
      </c>
      <c r="H1150" s="160">
        <v>1</v>
      </c>
      <c r="I1150" s="161"/>
      <c r="L1150" s="157"/>
      <c r="M1150" s="162"/>
      <c r="T1150" s="163"/>
      <c r="AT1150" s="158" t="s">
        <v>177</v>
      </c>
      <c r="AU1150" s="158" t="s">
        <v>84</v>
      </c>
      <c r="AV1150" s="14" t="s">
        <v>173</v>
      </c>
      <c r="AW1150" s="14" t="s">
        <v>33</v>
      </c>
      <c r="AX1150" s="14" t="s">
        <v>34</v>
      </c>
      <c r="AY1150" s="158" t="s">
        <v>166</v>
      </c>
    </row>
    <row r="1151" spans="2:65" s="11" customFormat="1" ht="22.95" customHeight="1">
      <c r="B1151" s="113"/>
      <c r="D1151" s="114" t="s">
        <v>74</v>
      </c>
      <c r="E1151" s="123" t="s">
        <v>1311</v>
      </c>
      <c r="F1151" s="123" t="s">
        <v>1312</v>
      </c>
      <c r="I1151" s="116"/>
      <c r="J1151" s="124">
        <f>BK1151</f>
        <v>0</v>
      </c>
      <c r="L1151" s="113"/>
      <c r="M1151" s="118"/>
      <c r="P1151" s="119">
        <f>SUM(P1152:P1157)</f>
        <v>0</v>
      </c>
      <c r="R1151" s="119">
        <f>SUM(R1152:R1157)</f>
        <v>0</v>
      </c>
      <c r="T1151" s="120">
        <f>SUM(T1152:T1157)</f>
        <v>0</v>
      </c>
      <c r="AR1151" s="114" t="s">
        <v>205</v>
      </c>
      <c r="AT1151" s="121" t="s">
        <v>74</v>
      </c>
      <c r="AU1151" s="121" t="s">
        <v>34</v>
      </c>
      <c r="AY1151" s="114" t="s">
        <v>166</v>
      </c>
      <c r="BK1151" s="122">
        <f>SUM(BK1152:BK1157)</f>
        <v>0</v>
      </c>
    </row>
    <row r="1152" spans="2:65" s="1" customFormat="1" ht="16.5" customHeight="1">
      <c r="B1152" s="33"/>
      <c r="C1152" s="125" t="s">
        <v>1313</v>
      </c>
      <c r="D1152" s="125" t="s">
        <v>168</v>
      </c>
      <c r="E1152" s="126" t="s">
        <v>1314</v>
      </c>
      <c r="F1152" s="127" t="s">
        <v>1312</v>
      </c>
      <c r="G1152" s="128" t="s">
        <v>406</v>
      </c>
      <c r="H1152" s="129">
        <v>1</v>
      </c>
      <c r="I1152" s="130"/>
      <c r="J1152" s="131">
        <f>ROUND(I1152*H1152,2)</f>
        <v>0</v>
      </c>
      <c r="K1152" s="127" t="s">
        <v>641</v>
      </c>
      <c r="L1152" s="33"/>
      <c r="M1152" s="132" t="s">
        <v>19</v>
      </c>
      <c r="N1152" s="133" t="s">
        <v>46</v>
      </c>
      <c r="P1152" s="134">
        <f>O1152*H1152</f>
        <v>0</v>
      </c>
      <c r="Q1152" s="134">
        <v>0</v>
      </c>
      <c r="R1152" s="134">
        <f>Q1152*H1152</f>
        <v>0</v>
      </c>
      <c r="S1152" s="134">
        <v>0</v>
      </c>
      <c r="T1152" s="135">
        <f>S1152*H1152</f>
        <v>0</v>
      </c>
      <c r="AR1152" s="136" t="s">
        <v>1307</v>
      </c>
      <c r="AT1152" s="136" t="s">
        <v>168</v>
      </c>
      <c r="AU1152" s="136" t="s">
        <v>84</v>
      </c>
      <c r="AY1152" s="18" t="s">
        <v>166</v>
      </c>
      <c r="BE1152" s="137">
        <f>IF(N1152="základní",J1152,0)</f>
        <v>0</v>
      </c>
      <c r="BF1152" s="137">
        <f>IF(N1152="snížená",J1152,0)</f>
        <v>0</v>
      </c>
      <c r="BG1152" s="137">
        <f>IF(N1152="zákl. přenesená",J1152,0)</f>
        <v>0</v>
      </c>
      <c r="BH1152" s="137">
        <f>IF(N1152="sníž. přenesená",J1152,0)</f>
        <v>0</v>
      </c>
      <c r="BI1152" s="137">
        <f>IF(N1152="nulová",J1152,0)</f>
        <v>0</v>
      </c>
      <c r="BJ1152" s="18" t="s">
        <v>34</v>
      </c>
      <c r="BK1152" s="137">
        <f>ROUND(I1152*H1152,2)</f>
        <v>0</v>
      </c>
      <c r="BL1152" s="18" t="s">
        <v>1307</v>
      </c>
      <c r="BM1152" s="136" t="s">
        <v>1315</v>
      </c>
    </row>
    <row r="1153" spans="2:65" s="1" customFormat="1">
      <c r="B1153" s="33"/>
      <c r="D1153" s="138" t="s">
        <v>175</v>
      </c>
      <c r="F1153" s="139" t="s">
        <v>1316</v>
      </c>
      <c r="I1153" s="140"/>
      <c r="L1153" s="33"/>
      <c r="M1153" s="141"/>
      <c r="T1153" s="54"/>
      <c r="AT1153" s="18" t="s">
        <v>175</v>
      </c>
      <c r="AU1153" s="18" t="s">
        <v>84</v>
      </c>
    </row>
    <row r="1154" spans="2:65" s="15" customFormat="1">
      <c r="B1154" s="164"/>
      <c r="D1154" s="143" t="s">
        <v>177</v>
      </c>
      <c r="E1154" s="165" t="s">
        <v>19</v>
      </c>
      <c r="F1154" s="166" t="s">
        <v>1317</v>
      </c>
      <c r="H1154" s="165" t="s">
        <v>19</v>
      </c>
      <c r="I1154" s="167"/>
      <c r="L1154" s="164"/>
      <c r="M1154" s="168"/>
      <c r="T1154" s="169"/>
      <c r="AT1154" s="165" t="s">
        <v>177</v>
      </c>
      <c r="AU1154" s="165" t="s">
        <v>84</v>
      </c>
      <c r="AV1154" s="15" t="s">
        <v>34</v>
      </c>
      <c r="AW1154" s="15" t="s">
        <v>33</v>
      </c>
      <c r="AX1154" s="15" t="s">
        <v>75</v>
      </c>
      <c r="AY1154" s="165" t="s">
        <v>166</v>
      </c>
    </row>
    <row r="1155" spans="2:65" s="12" customFormat="1">
      <c r="B1155" s="142"/>
      <c r="D1155" s="143" t="s">
        <v>177</v>
      </c>
      <c r="E1155" s="144" t="s">
        <v>19</v>
      </c>
      <c r="F1155" s="145" t="s">
        <v>950</v>
      </c>
      <c r="H1155" s="146">
        <v>1</v>
      </c>
      <c r="I1155" s="147"/>
      <c r="L1155" s="142"/>
      <c r="M1155" s="148"/>
      <c r="T1155" s="149"/>
      <c r="AT1155" s="144" t="s">
        <v>177</v>
      </c>
      <c r="AU1155" s="144" t="s">
        <v>84</v>
      </c>
      <c r="AV1155" s="12" t="s">
        <v>84</v>
      </c>
      <c r="AW1155" s="12" t="s">
        <v>33</v>
      </c>
      <c r="AX1155" s="12" t="s">
        <v>75</v>
      </c>
      <c r="AY1155" s="144" t="s">
        <v>166</v>
      </c>
    </row>
    <row r="1156" spans="2:65" s="13" customFormat="1">
      <c r="B1156" s="150"/>
      <c r="D1156" s="143" t="s">
        <v>177</v>
      </c>
      <c r="E1156" s="151" t="s">
        <v>19</v>
      </c>
      <c r="F1156" s="152" t="s">
        <v>179</v>
      </c>
      <c r="H1156" s="153">
        <v>1</v>
      </c>
      <c r="I1156" s="154"/>
      <c r="L1156" s="150"/>
      <c r="M1156" s="155"/>
      <c r="T1156" s="156"/>
      <c r="AT1156" s="151" t="s">
        <v>177</v>
      </c>
      <c r="AU1156" s="151" t="s">
        <v>84</v>
      </c>
      <c r="AV1156" s="13" t="s">
        <v>89</v>
      </c>
      <c r="AW1156" s="13" t="s">
        <v>33</v>
      </c>
      <c r="AX1156" s="13" t="s">
        <v>75</v>
      </c>
      <c r="AY1156" s="151" t="s">
        <v>166</v>
      </c>
    </row>
    <row r="1157" spans="2:65" s="14" customFormat="1">
      <c r="B1157" s="157"/>
      <c r="D1157" s="143" t="s">
        <v>177</v>
      </c>
      <c r="E1157" s="158" t="s">
        <v>19</v>
      </c>
      <c r="F1157" s="159" t="s">
        <v>180</v>
      </c>
      <c r="H1157" s="160">
        <v>1</v>
      </c>
      <c r="I1157" s="161"/>
      <c r="L1157" s="157"/>
      <c r="M1157" s="162"/>
      <c r="T1157" s="163"/>
      <c r="AT1157" s="158" t="s">
        <v>177</v>
      </c>
      <c r="AU1157" s="158" t="s">
        <v>84</v>
      </c>
      <c r="AV1157" s="14" t="s">
        <v>173</v>
      </c>
      <c r="AW1157" s="14" t="s">
        <v>33</v>
      </c>
      <c r="AX1157" s="14" t="s">
        <v>34</v>
      </c>
      <c r="AY1157" s="158" t="s">
        <v>166</v>
      </c>
    </row>
    <row r="1158" spans="2:65" s="11" customFormat="1" ht="22.95" customHeight="1">
      <c r="B1158" s="113"/>
      <c r="D1158" s="114" t="s">
        <v>74</v>
      </c>
      <c r="E1158" s="123" t="s">
        <v>1318</v>
      </c>
      <c r="F1158" s="123" t="s">
        <v>1319</v>
      </c>
      <c r="I1158" s="116"/>
      <c r="J1158" s="124">
        <f>BK1158</f>
        <v>0</v>
      </c>
      <c r="L1158" s="113"/>
      <c r="M1158" s="118"/>
      <c r="P1158" s="119">
        <f>SUM(P1159:P1164)</f>
        <v>0</v>
      </c>
      <c r="R1158" s="119">
        <f>SUM(R1159:R1164)</f>
        <v>0</v>
      </c>
      <c r="T1158" s="120">
        <f>SUM(T1159:T1164)</f>
        <v>0</v>
      </c>
      <c r="AR1158" s="114" t="s">
        <v>205</v>
      </c>
      <c r="AT1158" s="121" t="s">
        <v>74</v>
      </c>
      <c r="AU1158" s="121" t="s">
        <v>34</v>
      </c>
      <c r="AY1158" s="114" t="s">
        <v>166</v>
      </c>
      <c r="BK1158" s="122">
        <f>SUM(BK1159:BK1164)</f>
        <v>0</v>
      </c>
    </row>
    <row r="1159" spans="2:65" s="1" customFormat="1" ht="16.5" customHeight="1">
      <c r="B1159" s="33"/>
      <c r="C1159" s="125" t="s">
        <v>1320</v>
      </c>
      <c r="D1159" s="125" t="s">
        <v>168</v>
      </c>
      <c r="E1159" s="126" t="s">
        <v>1321</v>
      </c>
      <c r="F1159" s="127" t="s">
        <v>1319</v>
      </c>
      <c r="G1159" s="128" t="s">
        <v>406</v>
      </c>
      <c r="H1159" s="129">
        <v>1</v>
      </c>
      <c r="I1159" s="130"/>
      <c r="J1159" s="131">
        <f>ROUND(I1159*H1159,2)</f>
        <v>0</v>
      </c>
      <c r="K1159" s="127" t="s">
        <v>641</v>
      </c>
      <c r="L1159" s="33"/>
      <c r="M1159" s="132" t="s">
        <v>19</v>
      </c>
      <c r="N1159" s="133" t="s">
        <v>46</v>
      </c>
      <c r="P1159" s="134">
        <f>O1159*H1159</f>
        <v>0</v>
      </c>
      <c r="Q1159" s="134">
        <v>0</v>
      </c>
      <c r="R1159" s="134">
        <f>Q1159*H1159</f>
        <v>0</v>
      </c>
      <c r="S1159" s="134">
        <v>0</v>
      </c>
      <c r="T1159" s="135">
        <f>S1159*H1159</f>
        <v>0</v>
      </c>
      <c r="AR1159" s="136" t="s">
        <v>1307</v>
      </c>
      <c r="AT1159" s="136" t="s">
        <v>168</v>
      </c>
      <c r="AU1159" s="136" t="s">
        <v>84</v>
      </c>
      <c r="AY1159" s="18" t="s">
        <v>166</v>
      </c>
      <c r="BE1159" s="137">
        <f>IF(N1159="základní",J1159,0)</f>
        <v>0</v>
      </c>
      <c r="BF1159" s="137">
        <f>IF(N1159="snížená",J1159,0)</f>
        <v>0</v>
      </c>
      <c r="BG1159" s="137">
        <f>IF(N1159="zákl. přenesená",J1159,0)</f>
        <v>0</v>
      </c>
      <c r="BH1159" s="137">
        <f>IF(N1159="sníž. přenesená",J1159,0)</f>
        <v>0</v>
      </c>
      <c r="BI1159" s="137">
        <f>IF(N1159="nulová",J1159,0)</f>
        <v>0</v>
      </c>
      <c r="BJ1159" s="18" t="s">
        <v>34</v>
      </c>
      <c r="BK1159" s="137">
        <f>ROUND(I1159*H1159,2)</f>
        <v>0</v>
      </c>
      <c r="BL1159" s="18" t="s">
        <v>1307</v>
      </c>
      <c r="BM1159" s="136" t="s">
        <v>1322</v>
      </c>
    </row>
    <row r="1160" spans="2:65" s="1" customFormat="1">
      <c r="B1160" s="33"/>
      <c r="D1160" s="138" t="s">
        <v>175</v>
      </c>
      <c r="F1160" s="139" t="s">
        <v>1323</v>
      </c>
      <c r="I1160" s="140"/>
      <c r="L1160" s="33"/>
      <c r="M1160" s="141"/>
      <c r="T1160" s="54"/>
      <c r="AT1160" s="18" t="s">
        <v>175</v>
      </c>
      <c r="AU1160" s="18" t="s">
        <v>84</v>
      </c>
    </row>
    <row r="1161" spans="2:65" s="15" customFormat="1" ht="20.399999999999999">
      <c r="B1161" s="164"/>
      <c r="D1161" s="143" t="s">
        <v>177</v>
      </c>
      <c r="E1161" s="165" t="s">
        <v>19</v>
      </c>
      <c r="F1161" s="166" t="s">
        <v>1324</v>
      </c>
      <c r="H1161" s="165" t="s">
        <v>19</v>
      </c>
      <c r="I1161" s="167"/>
      <c r="L1161" s="164"/>
      <c r="M1161" s="168"/>
      <c r="T1161" s="169"/>
      <c r="AT1161" s="165" t="s">
        <v>177</v>
      </c>
      <c r="AU1161" s="165" t="s">
        <v>84</v>
      </c>
      <c r="AV1161" s="15" t="s">
        <v>34</v>
      </c>
      <c r="AW1161" s="15" t="s">
        <v>33</v>
      </c>
      <c r="AX1161" s="15" t="s">
        <v>75</v>
      </c>
      <c r="AY1161" s="165" t="s">
        <v>166</v>
      </c>
    </row>
    <row r="1162" spans="2:65" s="12" customFormat="1">
      <c r="B1162" s="142"/>
      <c r="D1162" s="143" t="s">
        <v>177</v>
      </c>
      <c r="E1162" s="144" t="s">
        <v>19</v>
      </c>
      <c r="F1162" s="145" t="s">
        <v>950</v>
      </c>
      <c r="H1162" s="146">
        <v>1</v>
      </c>
      <c r="I1162" s="147"/>
      <c r="L1162" s="142"/>
      <c r="M1162" s="148"/>
      <c r="T1162" s="149"/>
      <c r="AT1162" s="144" t="s">
        <v>177</v>
      </c>
      <c r="AU1162" s="144" t="s">
        <v>84</v>
      </c>
      <c r="AV1162" s="12" t="s">
        <v>84</v>
      </c>
      <c r="AW1162" s="12" t="s">
        <v>33</v>
      </c>
      <c r="AX1162" s="12" t="s">
        <v>75</v>
      </c>
      <c r="AY1162" s="144" t="s">
        <v>166</v>
      </c>
    </row>
    <row r="1163" spans="2:65" s="13" customFormat="1">
      <c r="B1163" s="150"/>
      <c r="D1163" s="143" t="s">
        <v>177</v>
      </c>
      <c r="E1163" s="151" t="s">
        <v>19</v>
      </c>
      <c r="F1163" s="152" t="s">
        <v>179</v>
      </c>
      <c r="H1163" s="153">
        <v>1</v>
      </c>
      <c r="I1163" s="154"/>
      <c r="L1163" s="150"/>
      <c r="M1163" s="155"/>
      <c r="T1163" s="156"/>
      <c r="AT1163" s="151" t="s">
        <v>177</v>
      </c>
      <c r="AU1163" s="151" t="s">
        <v>84</v>
      </c>
      <c r="AV1163" s="13" t="s">
        <v>89</v>
      </c>
      <c r="AW1163" s="13" t="s">
        <v>33</v>
      </c>
      <c r="AX1163" s="13" t="s">
        <v>75</v>
      </c>
      <c r="AY1163" s="151" t="s">
        <v>166</v>
      </c>
    </row>
    <row r="1164" spans="2:65" s="14" customFormat="1">
      <c r="B1164" s="157"/>
      <c r="D1164" s="143" t="s">
        <v>177</v>
      </c>
      <c r="E1164" s="158" t="s">
        <v>19</v>
      </c>
      <c r="F1164" s="159" t="s">
        <v>180</v>
      </c>
      <c r="H1164" s="160">
        <v>1</v>
      </c>
      <c r="I1164" s="161"/>
      <c r="L1164" s="157"/>
      <c r="M1164" s="181"/>
      <c r="N1164" s="182"/>
      <c r="O1164" s="182"/>
      <c r="P1164" s="182"/>
      <c r="Q1164" s="182"/>
      <c r="R1164" s="182"/>
      <c r="S1164" s="182"/>
      <c r="T1164" s="183"/>
      <c r="AT1164" s="158" t="s">
        <v>177</v>
      </c>
      <c r="AU1164" s="158" t="s">
        <v>84</v>
      </c>
      <c r="AV1164" s="14" t="s">
        <v>173</v>
      </c>
      <c r="AW1164" s="14" t="s">
        <v>33</v>
      </c>
      <c r="AX1164" s="14" t="s">
        <v>34</v>
      </c>
      <c r="AY1164" s="158" t="s">
        <v>166</v>
      </c>
    </row>
    <row r="1165" spans="2:65" s="1" customFormat="1" ht="6.9" customHeight="1">
      <c r="B1165" s="42"/>
      <c r="C1165" s="43"/>
      <c r="D1165" s="43"/>
      <c r="E1165" s="43"/>
      <c r="F1165" s="43"/>
      <c r="G1165" s="43"/>
      <c r="H1165" s="43"/>
      <c r="I1165" s="43"/>
      <c r="J1165" s="43"/>
      <c r="K1165" s="43"/>
      <c r="L1165" s="33"/>
    </row>
  </sheetData>
  <sheetProtection formatColumns="0" formatRows="0" autoFilter="0"/>
  <autoFilter ref="C104:K1164" xr:uid="{00000000-0009-0000-0000-000001000000}"/>
  <mergeCells count="9">
    <mergeCell ref="E50:H50"/>
    <mergeCell ref="E95:H95"/>
    <mergeCell ref="E97:H97"/>
    <mergeCell ref="L2:V2"/>
    <mergeCell ref="E7:H7"/>
    <mergeCell ref="E9:H9"/>
    <mergeCell ref="E18:H18"/>
    <mergeCell ref="E27:H27"/>
    <mergeCell ref="E48:H48"/>
  </mergeCells>
  <hyperlinks>
    <hyperlink ref="F109" r:id="rId1" xr:uid="{00000000-0004-0000-0100-000000000000}"/>
    <hyperlink ref="F114" r:id="rId2" xr:uid="{00000000-0004-0000-0100-000001000000}"/>
    <hyperlink ref="F119" r:id="rId3" xr:uid="{00000000-0004-0000-0100-000002000000}"/>
    <hyperlink ref="F130" r:id="rId4" xr:uid="{00000000-0004-0000-0100-000003000000}"/>
    <hyperlink ref="F141" r:id="rId5" xr:uid="{00000000-0004-0000-0100-000004000000}"/>
    <hyperlink ref="F147" r:id="rId6" xr:uid="{00000000-0004-0000-0100-000005000000}"/>
    <hyperlink ref="F160" r:id="rId7" xr:uid="{00000000-0004-0000-0100-000006000000}"/>
    <hyperlink ref="F165" r:id="rId8" xr:uid="{00000000-0004-0000-0100-000007000000}"/>
    <hyperlink ref="F171" r:id="rId9" xr:uid="{00000000-0004-0000-0100-000008000000}"/>
    <hyperlink ref="F180" r:id="rId10" xr:uid="{00000000-0004-0000-0100-000009000000}"/>
    <hyperlink ref="F186" r:id="rId11" xr:uid="{00000000-0004-0000-0100-00000A000000}"/>
    <hyperlink ref="F197" r:id="rId12" xr:uid="{00000000-0004-0000-0100-00000B000000}"/>
    <hyperlink ref="F204" r:id="rId13" xr:uid="{00000000-0004-0000-0100-00000C000000}"/>
    <hyperlink ref="F212" r:id="rId14" xr:uid="{00000000-0004-0000-0100-00000D000000}"/>
    <hyperlink ref="F217" r:id="rId15" xr:uid="{00000000-0004-0000-0100-00000E000000}"/>
    <hyperlink ref="F223" r:id="rId16" xr:uid="{00000000-0004-0000-0100-00000F000000}"/>
    <hyperlink ref="F234" r:id="rId17" xr:uid="{00000000-0004-0000-0100-000010000000}"/>
    <hyperlink ref="F239" r:id="rId18" xr:uid="{00000000-0004-0000-0100-000011000000}"/>
    <hyperlink ref="F244" r:id="rId19" xr:uid="{00000000-0004-0000-0100-000012000000}"/>
    <hyperlink ref="F249" r:id="rId20" xr:uid="{00000000-0004-0000-0100-000013000000}"/>
    <hyperlink ref="F255" r:id="rId21" xr:uid="{00000000-0004-0000-0100-000014000000}"/>
    <hyperlink ref="F261" r:id="rId22" xr:uid="{00000000-0004-0000-0100-000015000000}"/>
    <hyperlink ref="F267" r:id="rId23" xr:uid="{00000000-0004-0000-0100-000016000000}"/>
    <hyperlink ref="F283" r:id="rId24" xr:uid="{00000000-0004-0000-0100-000017000000}"/>
    <hyperlink ref="F289" r:id="rId25" xr:uid="{00000000-0004-0000-0100-000018000000}"/>
    <hyperlink ref="F301" r:id="rId26" xr:uid="{00000000-0004-0000-0100-000019000000}"/>
    <hyperlink ref="F312" r:id="rId27" xr:uid="{00000000-0004-0000-0100-00001A000000}"/>
    <hyperlink ref="F317" r:id="rId28" xr:uid="{00000000-0004-0000-0100-00001B000000}"/>
    <hyperlink ref="F323" r:id="rId29" xr:uid="{00000000-0004-0000-0100-00001C000000}"/>
    <hyperlink ref="F329" r:id="rId30" xr:uid="{00000000-0004-0000-0100-00001D000000}"/>
    <hyperlink ref="F334" r:id="rId31" xr:uid="{00000000-0004-0000-0100-00001E000000}"/>
    <hyperlink ref="F340" r:id="rId32" xr:uid="{00000000-0004-0000-0100-00001F000000}"/>
    <hyperlink ref="F357" r:id="rId33" xr:uid="{00000000-0004-0000-0100-000020000000}"/>
    <hyperlink ref="F359" r:id="rId34" xr:uid="{00000000-0004-0000-0100-000021000000}"/>
    <hyperlink ref="F361" r:id="rId35" xr:uid="{00000000-0004-0000-0100-000022000000}"/>
    <hyperlink ref="F366" r:id="rId36" xr:uid="{00000000-0004-0000-0100-000023000000}"/>
    <hyperlink ref="F371" r:id="rId37" xr:uid="{00000000-0004-0000-0100-000024000000}"/>
    <hyperlink ref="F373" r:id="rId38" xr:uid="{00000000-0004-0000-0100-000025000000}"/>
    <hyperlink ref="F376" r:id="rId39" xr:uid="{00000000-0004-0000-0100-000026000000}"/>
    <hyperlink ref="F378" r:id="rId40" xr:uid="{00000000-0004-0000-0100-000027000000}"/>
    <hyperlink ref="F381" r:id="rId41" xr:uid="{00000000-0004-0000-0100-000028000000}"/>
    <hyperlink ref="F385" r:id="rId42" xr:uid="{00000000-0004-0000-0100-000029000000}"/>
    <hyperlink ref="F392" r:id="rId43" xr:uid="{00000000-0004-0000-0100-00002A000000}"/>
    <hyperlink ref="F398" r:id="rId44" xr:uid="{00000000-0004-0000-0100-00002B000000}"/>
    <hyperlink ref="F404" r:id="rId45" xr:uid="{00000000-0004-0000-0100-00002C000000}"/>
    <hyperlink ref="F410" r:id="rId46" xr:uid="{00000000-0004-0000-0100-00002D000000}"/>
    <hyperlink ref="F416" r:id="rId47" xr:uid="{00000000-0004-0000-0100-00002E000000}"/>
    <hyperlink ref="F427" r:id="rId48" xr:uid="{00000000-0004-0000-0100-00002F000000}"/>
    <hyperlink ref="F433" r:id="rId49" xr:uid="{00000000-0004-0000-0100-000030000000}"/>
    <hyperlink ref="F443" r:id="rId50" xr:uid="{00000000-0004-0000-0100-000031000000}"/>
    <hyperlink ref="F446" r:id="rId51" xr:uid="{00000000-0004-0000-0100-000032000000}"/>
    <hyperlink ref="F452" r:id="rId52" xr:uid="{00000000-0004-0000-0100-000033000000}"/>
    <hyperlink ref="F458" r:id="rId53" xr:uid="{00000000-0004-0000-0100-000034000000}"/>
    <hyperlink ref="F464" r:id="rId54" xr:uid="{00000000-0004-0000-0100-000035000000}"/>
    <hyperlink ref="F470" r:id="rId55" xr:uid="{00000000-0004-0000-0100-000036000000}"/>
    <hyperlink ref="F476" r:id="rId56" xr:uid="{00000000-0004-0000-0100-000037000000}"/>
    <hyperlink ref="F482" r:id="rId57" xr:uid="{00000000-0004-0000-0100-000038000000}"/>
    <hyperlink ref="F488" r:id="rId58" xr:uid="{00000000-0004-0000-0100-000039000000}"/>
    <hyperlink ref="F494" r:id="rId59" xr:uid="{00000000-0004-0000-0100-00003A000000}"/>
    <hyperlink ref="F500" r:id="rId60" xr:uid="{00000000-0004-0000-0100-00003B000000}"/>
    <hyperlink ref="F506" r:id="rId61" xr:uid="{00000000-0004-0000-0100-00003C000000}"/>
    <hyperlink ref="F512" r:id="rId62" xr:uid="{00000000-0004-0000-0100-00003D000000}"/>
    <hyperlink ref="F518" r:id="rId63" xr:uid="{00000000-0004-0000-0100-00003E000000}"/>
    <hyperlink ref="F524" r:id="rId64" xr:uid="{00000000-0004-0000-0100-00003F000000}"/>
    <hyperlink ref="F529" r:id="rId65" xr:uid="{00000000-0004-0000-0100-000040000000}"/>
    <hyperlink ref="F534" r:id="rId66" xr:uid="{00000000-0004-0000-0100-000041000000}"/>
    <hyperlink ref="F537" r:id="rId67" xr:uid="{00000000-0004-0000-0100-000042000000}"/>
    <hyperlink ref="F543" r:id="rId68" xr:uid="{00000000-0004-0000-0100-000043000000}"/>
    <hyperlink ref="F563" r:id="rId69" xr:uid="{00000000-0004-0000-0100-000044000000}"/>
    <hyperlink ref="F569" r:id="rId70" xr:uid="{00000000-0004-0000-0100-000045000000}"/>
    <hyperlink ref="F575" r:id="rId71" xr:uid="{00000000-0004-0000-0100-000046000000}"/>
    <hyperlink ref="F581" r:id="rId72" xr:uid="{00000000-0004-0000-0100-000047000000}"/>
    <hyperlink ref="F587" r:id="rId73" xr:uid="{00000000-0004-0000-0100-000048000000}"/>
    <hyperlink ref="F594" r:id="rId74" xr:uid="{00000000-0004-0000-0100-000049000000}"/>
    <hyperlink ref="F597" r:id="rId75" xr:uid="{00000000-0004-0000-0100-00004A000000}"/>
    <hyperlink ref="F604" r:id="rId76" xr:uid="{00000000-0004-0000-0100-00004B000000}"/>
    <hyperlink ref="F615" r:id="rId77" xr:uid="{00000000-0004-0000-0100-00004C000000}"/>
    <hyperlink ref="F620" r:id="rId78" xr:uid="{00000000-0004-0000-0100-00004D000000}"/>
    <hyperlink ref="F625" r:id="rId79" xr:uid="{00000000-0004-0000-0100-00004E000000}"/>
    <hyperlink ref="F630" r:id="rId80" xr:uid="{00000000-0004-0000-0100-00004F000000}"/>
    <hyperlink ref="F635" r:id="rId81" xr:uid="{00000000-0004-0000-0100-000050000000}"/>
    <hyperlink ref="F642" r:id="rId82" xr:uid="{00000000-0004-0000-0100-000051000000}"/>
    <hyperlink ref="F649" r:id="rId83" xr:uid="{00000000-0004-0000-0100-000052000000}"/>
    <hyperlink ref="F656" r:id="rId84" xr:uid="{00000000-0004-0000-0100-000053000000}"/>
    <hyperlink ref="F664" r:id="rId85" xr:uid="{00000000-0004-0000-0100-000054000000}"/>
    <hyperlink ref="F667" r:id="rId86" xr:uid="{00000000-0004-0000-0100-000055000000}"/>
    <hyperlink ref="F674" r:id="rId87" xr:uid="{00000000-0004-0000-0100-000056000000}"/>
    <hyperlink ref="F679" r:id="rId88" xr:uid="{00000000-0004-0000-0100-000057000000}"/>
    <hyperlink ref="F682" r:id="rId89" xr:uid="{00000000-0004-0000-0100-000058000000}"/>
    <hyperlink ref="F687" r:id="rId90" xr:uid="{00000000-0004-0000-0100-000059000000}"/>
    <hyperlink ref="F692" r:id="rId91" xr:uid="{00000000-0004-0000-0100-00005A000000}"/>
    <hyperlink ref="F698" r:id="rId92" xr:uid="{00000000-0004-0000-0100-00005B000000}"/>
    <hyperlink ref="F701" r:id="rId93" xr:uid="{00000000-0004-0000-0100-00005C000000}"/>
    <hyperlink ref="F707" r:id="rId94" xr:uid="{00000000-0004-0000-0100-00005D000000}"/>
    <hyperlink ref="F712" r:id="rId95" xr:uid="{00000000-0004-0000-0100-00005E000000}"/>
    <hyperlink ref="F718" r:id="rId96" xr:uid="{00000000-0004-0000-0100-00005F000000}"/>
    <hyperlink ref="F724" r:id="rId97" xr:uid="{00000000-0004-0000-0100-000060000000}"/>
    <hyperlink ref="F730" r:id="rId98" xr:uid="{00000000-0004-0000-0100-000061000000}"/>
    <hyperlink ref="F753" r:id="rId99" xr:uid="{00000000-0004-0000-0100-000062000000}"/>
    <hyperlink ref="F756" r:id="rId100" xr:uid="{00000000-0004-0000-0100-000063000000}"/>
    <hyperlink ref="F763" r:id="rId101" xr:uid="{00000000-0004-0000-0100-000064000000}"/>
    <hyperlink ref="F770" r:id="rId102" xr:uid="{00000000-0004-0000-0100-000065000000}"/>
    <hyperlink ref="F778" r:id="rId103" xr:uid="{00000000-0004-0000-0100-000066000000}"/>
    <hyperlink ref="F794" r:id="rId104" xr:uid="{00000000-0004-0000-0100-000067000000}"/>
    <hyperlink ref="F799" r:id="rId105" xr:uid="{00000000-0004-0000-0100-000068000000}"/>
    <hyperlink ref="F802" r:id="rId106" xr:uid="{00000000-0004-0000-0100-000069000000}"/>
    <hyperlink ref="F818" r:id="rId107" xr:uid="{00000000-0004-0000-0100-00006A000000}"/>
    <hyperlink ref="F821" r:id="rId108" xr:uid="{00000000-0004-0000-0100-00006B000000}"/>
    <hyperlink ref="F827" r:id="rId109" xr:uid="{00000000-0004-0000-0100-00006C000000}"/>
    <hyperlink ref="F833" r:id="rId110" xr:uid="{00000000-0004-0000-0100-00006D000000}"/>
    <hyperlink ref="F840" r:id="rId111" xr:uid="{00000000-0004-0000-0100-00006E000000}"/>
    <hyperlink ref="F845" r:id="rId112" xr:uid="{00000000-0004-0000-0100-00006F000000}"/>
    <hyperlink ref="F852" r:id="rId113" xr:uid="{00000000-0004-0000-0100-000070000000}"/>
    <hyperlink ref="F855" r:id="rId114" xr:uid="{00000000-0004-0000-0100-000071000000}"/>
    <hyperlink ref="F870" r:id="rId115" xr:uid="{00000000-0004-0000-0100-000072000000}"/>
    <hyperlink ref="F881" r:id="rId116" xr:uid="{00000000-0004-0000-0100-000073000000}"/>
    <hyperlink ref="F892" r:id="rId117" xr:uid="{00000000-0004-0000-0100-000074000000}"/>
    <hyperlink ref="F908" r:id="rId118" xr:uid="{00000000-0004-0000-0100-000075000000}"/>
    <hyperlink ref="F913" r:id="rId119" xr:uid="{00000000-0004-0000-0100-000076000000}"/>
    <hyperlink ref="F924" r:id="rId120" xr:uid="{00000000-0004-0000-0100-000077000000}"/>
    <hyperlink ref="F927" r:id="rId121" xr:uid="{00000000-0004-0000-0100-000078000000}"/>
    <hyperlink ref="F941" r:id="rId122" xr:uid="{00000000-0004-0000-0100-000079000000}"/>
    <hyperlink ref="F944" r:id="rId123" xr:uid="{00000000-0004-0000-0100-00007A000000}"/>
    <hyperlink ref="F950" r:id="rId124" xr:uid="{00000000-0004-0000-0100-00007B000000}"/>
    <hyperlink ref="F956" r:id="rId125" xr:uid="{00000000-0004-0000-0100-00007C000000}"/>
    <hyperlink ref="F961" r:id="rId126" xr:uid="{00000000-0004-0000-0100-00007D000000}"/>
    <hyperlink ref="F973" r:id="rId127" xr:uid="{00000000-0004-0000-0100-00007E000000}"/>
    <hyperlink ref="F979" r:id="rId128" xr:uid="{00000000-0004-0000-0100-00007F000000}"/>
    <hyperlink ref="F984" r:id="rId129" xr:uid="{00000000-0004-0000-0100-000080000000}"/>
    <hyperlink ref="F989" r:id="rId130" xr:uid="{00000000-0004-0000-0100-000081000000}"/>
    <hyperlink ref="F992" r:id="rId131" xr:uid="{00000000-0004-0000-0100-000082000000}"/>
    <hyperlink ref="F998" r:id="rId132" xr:uid="{00000000-0004-0000-0100-000083000000}"/>
    <hyperlink ref="F1005" r:id="rId133" xr:uid="{00000000-0004-0000-0100-000084000000}"/>
    <hyperlink ref="F1012" r:id="rId134" xr:uid="{00000000-0004-0000-0100-000085000000}"/>
    <hyperlink ref="F1019" r:id="rId135" xr:uid="{00000000-0004-0000-0100-000086000000}"/>
    <hyperlink ref="F1029" r:id="rId136" xr:uid="{00000000-0004-0000-0100-000087000000}"/>
    <hyperlink ref="F1041" r:id="rId137" xr:uid="{00000000-0004-0000-0100-000088000000}"/>
    <hyperlink ref="F1048" r:id="rId138" xr:uid="{00000000-0004-0000-0100-000089000000}"/>
    <hyperlink ref="F1053" r:id="rId139" xr:uid="{00000000-0004-0000-0100-00008A000000}"/>
    <hyperlink ref="F1056" r:id="rId140" xr:uid="{00000000-0004-0000-0100-00008B000000}"/>
    <hyperlink ref="F1061" r:id="rId141" xr:uid="{00000000-0004-0000-0100-00008C000000}"/>
    <hyperlink ref="F1071" r:id="rId142" xr:uid="{00000000-0004-0000-0100-00008D000000}"/>
    <hyperlink ref="F1076" r:id="rId143" xr:uid="{00000000-0004-0000-0100-00008E000000}"/>
    <hyperlink ref="F1081" r:id="rId144" xr:uid="{00000000-0004-0000-0100-00008F000000}"/>
    <hyperlink ref="F1086" r:id="rId145" xr:uid="{00000000-0004-0000-0100-000090000000}"/>
    <hyperlink ref="F1094" r:id="rId146" xr:uid="{00000000-0004-0000-0100-000091000000}"/>
    <hyperlink ref="F1102" r:id="rId147" xr:uid="{00000000-0004-0000-0100-000092000000}"/>
    <hyperlink ref="F1110" r:id="rId148" xr:uid="{00000000-0004-0000-0100-000093000000}"/>
    <hyperlink ref="F1119" r:id="rId149" xr:uid="{00000000-0004-0000-0100-000094000000}"/>
    <hyperlink ref="F1125" r:id="rId150" xr:uid="{00000000-0004-0000-0100-000095000000}"/>
    <hyperlink ref="F1132" r:id="rId151" xr:uid="{00000000-0004-0000-0100-000096000000}"/>
    <hyperlink ref="F1137" r:id="rId152" xr:uid="{00000000-0004-0000-0100-000097000000}"/>
    <hyperlink ref="F1146" r:id="rId153" xr:uid="{00000000-0004-0000-0100-000098000000}"/>
    <hyperlink ref="F1153" r:id="rId154" xr:uid="{00000000-0004-0000-0100-000099000000}"/>
    <hyperlink ref="F1160" r:id="rId155" xr:uid="{00000000-0004-0000-0100-00009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54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25" customWidth="1"/>
    <col min="4" max="4" width="130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19"/>
      <c r="C3" s="20"/>
      <c r="D3" s="20"/>
      <c r="E3" s="20"/>
      <c r="F3" s="20"/>
      <c r="G3" s="20"/>
      <c r="H3" s="21"/>
    </row>
    <row r="4" spans="2:8" ht="24.9" customHeight="1">
      <c r="B4" s="21"/>
      <c r="C4" s="22" t="s">
        <v>1325</v>
      </c>
      <c r="H4" s="21"/>
    </row>
    <row r="5" spans="2:8" ht="12" customHeight="1">
      <c r="B5" s="21"/>
      <c r="C5" s="25" t="s">
        <v>13</v>
      </c>
      <c r="D5" s="310" t="s">
        <v>14</v>
      </c>
      <c r="E5" s="277"/>
      <c r="F5" s="277"/>
      <c r="H5" s="21"/>
    </row>
    <row r="6" spans="2:8" ht="36.9" customHeight="1">
      <c r="B6" s="21"/>
      <c r="C6" s="27" t="s">
        <v>16</v>
      </c>
      <c r="D6" s="307" t="s">
        <v>17</v>
      </c>
      <c r="E6" s="277"/>
      <c r="F6" s="277"/>
      <c r="H6" s="21"/>
    </row>
    <row r="7" spans="2:8" ht="16.5" customHeight="1">
      <c r="B7" s="21"/>
      <c r="C7" s="28" t="s">
        <v>23</v>
      </c>
      <c r="D7" s="50" t="str">
        <f>'Rekapitulace stavby'!AN8</f>
        <v>23. 6. 2025</v>
      </c>
      <c r="H7" s="21"/>
    </row>
    <row r="8" spans="2:8" s="1" customFormat="1" ht="10.95" customHeight="1">
      <c r="B8" s="33"/>
      <c r="H8" s="33"/>
    </row>
    <row r="9" spans="2:8" s="10" customFormat="1" ht="29.25" customHeight="1">
      <c r="B9" s="105"/>
      <c r="C9" s="106" t="s">
        <v>56</v>
      </c>
      <c r="D9" s="107" t="s">
        <v>57</v>
      </c>
      <c r="E9" s="107" t="s">
        <v>153</v>
      </c>
      <c r="F9" s="108" t="s">
        <v>1326</v>
      </c>
      <c r="H9" s="105"/>
    </row>
    <row r="10" spans="2:8" s="1" customFormat="1" ht="26.4" customHeight="1">
      <c r="B10" s="33"/>
      <c r="C10" s="184" t="s">
        <v>80</v>
      </c>
      <c r="D10" s="184" t="s">
        <v>81</v>
      </c>
      <c r="H10" s="33"/>
    </row>
    <row r="11" spans="2:8" s="1" customFormat="1" ht="16.95" customHeight="1">
      <c r="B11" s="33"/>
      <c r="C11" s="185" t="s">
        <v>102</v>
      </c>
      <c r="D11" s="186" t="s">
        <v>103</v>
      </c>
      <c r="E11" s="187" t="s">
        <v>104</v>
      </c>
      <c r="F11" s="188">
        <v>8</v>
      </c>
      <c r="H11" s="33"/>
    </row>
    <row r="12" spans="2:8" s="1" customFormat="1" ht="16.95" customHeight="1">
      <c r="B12" s="33"/>
      <c r="C12" s="189" t="s">
        <v>19</v>
      </c>
      <c r="D12" s="189" t="s">
        <v>1327</v>
      </c>
      <c r="E12" s="18" t="s">
        <v>19</v>
      </c>
      <c r="F12" s="190">
        <v>0</v>
      </c>
      <c r="H12" s="33"/>
    </row>
    <row r="13" spans="2:8" s="1" customFormat="1" ht="16.95" customHeight="1">
      <c r="B13" s="33"/>
      <c r="C13" s="189" t="s">
        <v>19</v>
      </c>
      <c r="D13" s="189" t="s">
        <v>1328</v>
      </c>
      <c r="E13" s="18" t="s">
        <v>19</v>
      </c>
      <c r="F13" s="190">
        <v>1</v>
      </c>
      <c r="H13" s="33"/>
    </row>
    <row r="14" spans="2:8" s="1" customFormat="1" ht="16.95" customHeight="1">
      <c r="B14" s="33"/>
      <c r="C14" s="189" t="s">
        <v>19</v>
      </c>
      <c r="D14" s="189" t="s">
        <v>1329</v>
      </c>
      <c r="E14" s="18" t="s">
        <v>19</v>
      </c>
      <c r="F14" s="190">
        <v>3</v>
      </c>
      <c r="H14" s="33"/>
    </row>
    <row r="15" spans="2:8" s="1" customFormat="1" ht="16.95" customHeight="1">
      <c r="B15" s="33"/>
      <c r="C15" s="189" t="s">
        <v>19</v>
      </c>
      <c r="D15" s="189" t="s">
        <v>1330</v>
      </c>
      <c r="E15" s="18" t="s">
        <v>19</v>
      </c>
      <c r="F15" s="190">
        <v>2</v>
      </c>
      <c r="H15" s="33"/>
    </row>
    <row r="16" spans="2:8" s="1" customFormat="1" ht="16.95" customHeight="1">
      <c r="B16" s="33"/>
      <c r="C16" s="189" t="s">
        <v>19</v>
      </c>
      <c r="D16" s="189" t="s">
        <v>1331</v>
      </c>
      <c r="E16" s="18" t="s">
        <v>19</v>
      </c>
      <c r="F16" s="190">
        <v>1</v>
      </c>
      <c r="H16" s="33"/>
    </row>
    <row r="17" spans="2:8" s="1" customFormat="1" ht="16.95" customHeight="1">
      <c r="B17" s="33"/>
      <c r="C17" s="189" t="s">
        <v>19</v>
      </c>
      <c r="D17" s="189" t="s">
        <v>1332</v>
      </c>
      <c r="E17" s="18" t="s">
        <v>19</v>
      </c>
      <c r="F17" s="190">
        <v>1</v>
      </c>
      <c r="H17" s="33"/>
    </row>
    <row r="18" spans="2:8" s="1" customFormat="1" ht="16.95" customHeight="1">
      <c r="B18" s="33"/>
      <c r="C18" s="189" t="s">
        <v>19</v>
      </c>
      <c r="D18" s="189" t="s">
        <v>179</v>
      </c>
      <c r="E18" s="18" t="s">
        <v>19</v>
      </c>
      <c r="F18" s="190">
        <v>8</v>
      </c>
      <c r="H18" s="33"/>
    </row>
    <row r="19" spans="2:8" s="1" customFormat="1" ht="16.95" customHeight="1">
      <c r="B19" s="33"/>
      <c r="C19" s="189" t="s">
        <v>19</v>
      </c>
      <c r="D19" s="189" t="s">
        <v>180</v>
      </c>
      <c r="E19" s="18" t="s">
        <v>19</v>
      </c>
      <c r="F19" s="190">
        <v>8</v>
      </c>
      <c r="H19" s="33"/>
    </row>
    <row r="20" spans="2:8" s="1" customFormat="1" ht="16.95" customHeight="1">
      <c r="B20" s="33"/>
      <c r="C20" s="191" t="s">
        <v>1333</v>
      </c>
      <c r="H20" s="33"/>
    </row>
    <row r="21" spans="2:8" s="1" customFormat="1" ht="16.95" customHeight="1">
      <c r="B21" s="33"/>
      <c r="C21" s="189" t="s">
        <v>999</v>
      </c>
      <c r="D21" s="189" t="s">
        <v>1334</v>
      </c>
      <c r="E21" s="18" t="s">
        <v>104</v>
      </c>
      <c r="F21" s="190">
        <v>6</v>
      </c>
      <c r="H21" s="33"/>
    </row>
    <row r="22" spans="2:8" s="1" customFormat="1" ht="16.95" customHeight="1">
      <c r="B22" s="33"/>
      <c r="C22" s="189" t="s">
        <v>1029</v>
      </c>
      <c r="D22" s="189" t="s">
        <v>1335</v>
      </c>
      <c r="E22" s="18" t="s">
        <v>104</v>
      </c>
      <c r="F22" s="190">
        <v>8</v>
      </c>
      <c r="H22" s="33"/>
    </row>
    <row r="23" spans="2:8" s="1" customFormat="1" ht="16.95" customHeight="1">
      <c r="B23" s="33"/>
      <c r="C23" s="189" t="s">
        <v>1039</v>
      </c>
      <c r="D23" s="189" t="s">
        <v>1336</v>
      </c>
      <c r="E23" s="18" t="s">
        <v>104</v>
      </c>
      <c r="F23" s="190">
        <v>8</v>
      </c>
      <c r="H23" s="33"/>
    </row>
    <row r="24" spans="2:8" s="1" customFormat="1" ht="16.95" customHeight="1">
      <c r="B24" s="33"/>
      <c r="C24" s="189" t="s">
        <v>1052</v>
      </c>
      <c r="D24" s="189" t="s">
        <v>1337</v>
      </c>
      <c r="E24" s="18" t="s">
        <v>104</v>
      </c>
      <c r="F24" s="190">
        <v>8</v>
      </c>
      <c r="H24" s="33"/>
    </row>
    <row r="25" spans="2:8" s="1" customFormat="1" ht="16.95" customHeight="1">
      <c r="B25" s="33"/>
      <c r="C25" s="189" t="s">
        <v>1044</v>
      </c>
      <c r="D25" s="189" t="s">
        <v>1045</v>
      </c>
      <c r="E25" s="18" t="s">
        <v>104</v>
      </c>
      <c r="F25" s="190">
        <v>8</v>
      </c>
      <c r="H25" s="33"/>
    </row>
    <row r="26" spans="2:8" s="1" customFormat="1" ht="16.95" customHeight="1">
      <c r="B26" s="33"/>
      <c r="C26" s="189" t="s">
        <v>1034</v>
      </c>
      <c r="D26" s="189" t="s">
        <v>1035</v>
      </c>
      <c r="E26" s="18" t="s">
        <v>104</v>
      </c>
      <c r="F26" s="190">
        <v>8</v>
      </c>
      <c r="H26" s="33"/>
    </row>
    <row r="27" spans="2:8" s="1" customFormat="1" ht="16.95" customHeight="1">
      <c r="B27" s="33"/>
      <c r="C27" s="185" t="s">
        <v>112</v>
      </c>
      <c r="D27" s="186" t="s">
        <v>113</v>
      </c>
      <c r="E27" s="187" t="s">
        <v>109</v>
      </c>
      <c r="F27" s="188">
        <v>55.32</v>
      </c>
      <c r="H27" s="33"/>
    </row>
    <row r="28" spans="2:8" s="1" customFormat="1" ht="16.95" customHeight="1">
      <c r="B28" s="33"/>
      <c r="C28" s="189" t="s">
        <v>19</v>
      </c>
      <c r="D28" s="189" t="s">
        <v>1338</v>
      </c>
      <c r="E28" s="18" t="s">
        <v>19</v>
      </c>
      <c r="F28" s="190">
        <v>9.64</v>
      </c>
      <c r="H28" s="33"/>
    </row>
    <row r="29" spans="2:8" s="1" customFormat="1" ht="16.95" customHeight="1">
      <c r="B29" s="33"/>
      <c r="C29" s="189" t="s">
        <v>19</v>
      </c>
      <c r="D29" s="189" t="s">
        <v>1339</v>
      </c>
      <c r="E29" s="18" t="s">
        <v>19</v>
      </c>
      <c r="F29" s="190">
        <v>12.74</v>
      </c>
      <c r="H29" s="33"/>
    </row>
    <row r="30" spans="2:8" s="1" customFormat="1" ht="16.95" customHeight="1">
      <c r="B30" s="33"/>
      <c r="C30" s="189" t="s">
        <v>19</v>
      </c>
      <c r="D30" s="189" t="s">
        <v>1340</v>
      </c>
      <c r="E30" s="18" t="s">
        <v>19</v>
      </c>
      <c r="F30" s="190">
        <v>8.9600000000000009</v>
      </c>
      <c r="H30" s="33"/>
    </row>
    <row r="31" spans="2:8" s="1" customFormat="1" ht="16.95" customHeight="1">
      <c r="B31" s="33"/>
      <c r="C31" s="189" t="s">
        <v>19</v>
      </c>
      <c r="D31" s="189" t="s">
        <v>1341</v>
      </c>
      <c r="E31" s="18" t="s">
        <v>19</v>
      </c>
      <c r="F31" s="190">
        <v>12.06</v>
      </c>
      <c r="H31" s="33"/>
    </row>
    <row r="32" spans="2:8" s="1" customFormat="1" ht="16.95" customHeight="1">
      <c r="B32" s="33"/>
      <c r="C32" s="189" t="s">
        <v>19</v>
      </c>
      <c r="D32" s="189" t="s">
        <v>1342</v>
      </c>
      <c r="E32" s="18" t="s">
        <v>19</v>
      </c>
      <c r="F32" s="190">
        <v>5.8</v>
      </c>
      <c r="H32" s="33"/>
    </row>
    <row r="33" spans="2:8" s="1" customFormat="1" ht="16.95" customHeight="1">
      <c r="B33" s="33"/>
      <c r="C33" s="189" t="s">
        <v>19</v>
      </c>
      <c r="D33" s="189" t="s">
        <v>1343</v>
      </c>
      <c r="E33" s="18" t="s">
        <v>19</v>
      </c>
      <c r="F33" s="190">
        <v>6.12</v>
      </c>
      <c r="H33" s="33"/>
    </row>
    <row r="34" spans="2:8" s="1" customFormat="1" ht="16.95" customHeight="1">
      <c r="B34" s="33"/>
      <c r="C34" s="189" t="s">
        <v>19</v>
      </c>
      <c r="D34" s="189" t="s">
        <v>179</v>
      </c>
      <c r="E34" s="18" t="s">
        <v>19</v>
      </c>
      <c r="F34" s="190">
        <v>55.32</v>
      </c>
      <c r="H34" s="33"/>
    </row>
    <row r="35" spans="2:8" s="1" customFormat="1" ht="16.95" customHeight="1">
      <c r="B35" s="33"/>
      <c r="C35" s="189" t="s">
        <v>19</v>
      </c>
      <c r="D35" s="189" t="s">
        <v>180</v>
      </c>
      <c r="E35" s="18" t="s">
        <v>19</v>
      </c>
      <c r="F35" s="190">
        <v>55.32</v>
      </c>
      <c r="H35" s="33"/>
    </row>
    <row r="36" spans="2:8" s="1" customFormat="1" ht="16.95" customHeight="1">
      <c r="B36" s="33"/>
      <c r="C36" s="191" t="s">
        <v>1333</v>
      </c>
      <c r="H36" s="33"/>
    </row>
    <row r="37" spans="2:8" s="1" customFormat="1" ht="16.95" customHeight="1">
      <c r="B37" s="33"/>
      <c r="C37" s="189" t="s">
        <v>1128</v>
      </c>
      <c r="D37" s="189" t="s">
        <v>1344</v>
      </c>
      <c r="E37" s="18" t="s">
        <v>109</v>
      </c>
      <c r="F37" s="190">
        <v>55.32</v>
      </c>
      <c r="H37" s="33"/>
    </row>
    <row r="38" spans="2:8" s="1" customFormat="1" ht="16.95" customHeight="1">
      <c r="B38" s="33"/>
      <c r="C38" s="189" t="s">
        <v>1133</v>
      </c>
      <c r="D38" s="189" t="s">
        <v>1345</v>
      </c>
      <c r="E38" s="18" t="s">
        <v>109</v>
      </c>
      <c r="F38" s="190">
        <v>55.32</v>
      </c>
      <c r="H38" s="33"/>
    </row>
    <row r="39" spans="2:8" s="1" customFormat="1" ht="16.95" customHeight="1">
      <c r="B39" s="33"/>
      <c r="C39" s="185" t="s">
        <v>85</v>
      </c>
      <c r="D39" s="186" t="s">
        <v>86</v>
      </c>
      <c r="E39" s="187" t="s">
        <v>87</v>
      </c>
      <c r="F39" s="188">
        <v>227.983</v>
      </c>
      <c r="H39" s="33"/>
    </row>
    <row r="40" spans="2:8" s="1" customFormat="1" ht="16.95" customHeight="1">
      <c r="B40" s="33"/>
      <c r="C40" s="189" t="s">
        <v>19</v>
      </c>
      <c r="D40" s="189" t="s">
        <v>1346</v>
      </c>
      <c r="E40" s="18" t="s">
        <v>19</v>
      </c>
      <c r="F40" s="190">
        <v>32.712000000000003</v>
      </c>
      <c r="H40" s="33"/>
    </row>
    <row r="41" spans="2:8" s="1" customFormat="1" ht="16.95" customHeight="1">
      <c r="B41" s="33"/>
      <c r="C41" s="189" t="s">
        <v>19</v>
      </c>
      <c r="D41" s="189" t="s">
        <v>1347</v>
      </c>
      <c r="E41" s="18" t="s">
        <v>19</v>
      </c>
      <c r="F41" s="190">
        <v>37.707999999999998</v>
      </c>
      <c r="H41" s="33"/>
    </row>
    <row r="42" spans="2:8" s="1" customFormat="1" ht="16.95" customHeight="1">
      <c r="B42" s="33"/>
      <c r="C42" s="189" t="s">
        <v>19</v>
      </c>
      <c r="D42" s="189" t="s">
        <v>1348</v>
      </c>
      <c r="E42" s="18" t="s">
        <v>19</v>
      </c>
      <c r="F42" s="190">
        <v>30.105</v>
      </c>
      <c r="H42" s="33"/>
    </row>
    <row r="43" spans="2:8" s="1" customFormat="1" ht="16.95" customHeight="1">
      <c r="B43" s="33"/>
      <c r="C43" s="189" t="s">
        <v>19</v>
      </c>
      <c r="D43" s="189" t="s">
        <v>1349</v>
      </c>
      <c r="E43" s="18" t="s">
        <v>19</v>
      </c>
      <c r="F43" s="190">
        <v>35.811999999999998</v>
      </c>
      <c r="H43" s="33"/>
    </row>
    <row r="44" spans="2:8" s="1" customFormat="1" ht="16.95" customHeight="1">
      <c r="B44" s="33"/>
      <c r="C44" s="189" t="s">
        <v>19</v>
      </c>
      <c r="D44" s="189" t="s">
        <v>1350</v>
      </c>
      <c r="E44" s="18" t="s">
        <v>19</v>
      </c>
      <c r="F44" s="190">
        <v>23.295000000000002</v>
      </c>
      <c r="H44" s="33"/>
    </row>
    <row r="45" spans="2:8" s="1" customFormat="1" ht="16.95" customHeight="1">
      <c r="B45" s="33"/>
      <c r="C45" s="189" t="s">
        <v>19</v>
      </c>
      <c r="D45" s="189" t="s">
        <v>1351</v>
      </c>
      <c r="E45" s="18" t="s">
        <v>19</v>
      </c>
      <c r="F45" s="190">
        <v>19.170000000000002</v>
      </c>
      <c r="H45" s="33"/>
    </row>
    <row r="46" spans="2:8" s="1" customFormat="1" ht="16.95" customHeight="1">
      <c r="B46" s="33"/>
      <c r="C46" s="189" t="s">
        <v>19</v>
      </c>
      <c r="D46" s="189" t="s">
        <v>1352</v>
      </c>
      <c r="E46" s="18" t="s">
        <v>19</v>
      </c>
      <c r="F46" s="190">
        <v>20.187999999999999</v>
      </c>
      <c r="H46" s="33"/>
    </row>
    <row r="47" spans="2:8" s="1" customFormat="1" ht="16.95" customHeight="1">
      <c r="B47" s="33"/>
      <c r="C47" s="189" t="s">
        <v>19</v>
      </c>
      <c r="D47" s="189" t="s">
        <v>1353</v>
      </c>
      <c r="E47" s="18" t="s">
        <v>19</v>
      </c>
      <c r="F47" s="190">
        <v>28.992999999999999</v>
      </c>
      <c r="H47" s="33"/>
    </row>
    <row r="48" spans="2:8" s="1" customFormat="1" ht="16.95" customHeight="1">
      <c r="B48" s="33"/>
      <c r="C48" s="189" t="s">
        <v>19</v>
      </c>
      <c r="D48" s="189" t="s">
        <v>179</v>
      </c>
      <c r="E48" s="18" t="s">
        <v>19</v>
      </c>
      <c r="F48" s="190">
        <v>227.983</v>
      </c>
      <c r="H48" s="33"/>
    </row>
    <row r="49" spans="2:8" s="1" customFormat="1" ht="16.95" customHeight="1">
      <c r="B49" s="33"/>
      <c r="C49" s="189" t="s">
        <v>19</v>
      </c>
      <c r="D49" s="189" t="s">
        <v>180</v>
      </c>
      <c r="E49" s="18" t="s">
        <v>19</v>
      </c>
      <c r="F49" s="190">
        <v>227.983</v>
      </c>
      <c r="H49" s="33"/>
    </row>
    <row r="50" spans="2:8" s="1" customFormat="1" ht="16.95" customHeight="1">
      <c r="B50" s="33"/>
      <c r="C50" s="191" t="s">
        <v>1333</v>
      </c>
      <c r="H50" s="33"/>
    </row>
    <row r="51" spans="2:8" s="1" customFormat="1" ht="16.95" customHeight="1">
      <c r="B51" s="33"/>
      <c r="C51" s="189" t="s">
        <v>235</v>
      </c>
      <c r="D51" s="189" t="s">
        <v>1354</v>
      </c>
      <c r="E51" s="18" t="s">
        <v>87</v>
      </c>
      <c r="F51" s="190">
        <v>235.12299999999999</v>
      </c>
      <c r="H51" s="33"/>
    </row>
    <row r="52" spans="2:8" s="1" customFormat="1" ht="16.95" customHeight="1">
      <c r="B52" s="33"/>
      <c r="C52" s="189" t="s">
        <v>246</v>
      </c>
      <c r="D52" s="189" t="s">
        <v>1355</v>
      </c>
      <c r="E52" s="18" t="s">
        <v>87</v>
      </c>
      <c r="F52" s="190">
        <v>144.374</v>
      </c>
      <c r="H52" s="33"/>
    </row>
    <row r="53" spans="2:8" s="1" customFormat="1" ht="16.95" customHeight="1">
      <c r="B53" s="33"/>
      <c r="C53" s="189" t="s">
        <v>1276</v>
      </c>
      <c r="D53" s="189" t="s">
        <v>1356</v>
      </c>
      <c r="E53" s="18" t="s">
        <v>87</v>
      </c>
      <c r="F53" s="190">
        <v>137.23400000000001</v>
      </c>
      <c r="H53" s="33"/>
    </row>
    <row r="54" spans="2:8" s="1" customFormat="1" ht="16.95" customHeight="1">
      <c r="B54" s="33"/>
      <c r="C54" s="189" t="s">
        <v>1296</v>
      </c>
      <c r="D54" s="189" t="s">
        <v>1357</v>
      </c>
      <c r="E54" s="18" t="s">
        <v>87</v>
      </c>
      <c r="F54" s="190">
        <v>187.804</v>
      </c>
      <c r="H54" s="33"/>
    </row>
    <row r="55" spans="2:8" s="1" customFormat="1" ht="16.95" customHeight="1">
      <c r="B55" s="33"/>
      <c r="C55" s="185" t="s">
        <v>118</v>
      </c>
      <c r="D55" s="186" t="s">
        <v>119</v>
      </c>
      <c r="E55" s="187" t="s">
        <v>87</v>
      </c>
      <c r="F55" s="188">
        <v>9.5500000000000007</v>
      </c>
      <c r="H55" s="33"/>
    </row>
    <row r="56" spans="2:8" s="1" customFormat="1" ht="16.95" customHeight="1">
      <c r="B56" s="33"/>
      <c r="C56" s="189" t="s">
        <v>19</v>
      </c>
      <c r="D56" s="189" t="s">
        <v>1229</v>
      </c>
      <c r="E56" s="18" t="s">
        <v>19</v>
      </c>
      <c r="F56" s="190">
        <v>0</v>
      </c>
      <c r="H56" s="33"/>
    </row>
    <row r="57" spans="2:8" s="1" customFormat="1" ht="16.95" customHeight="1">
      <c r="B57" s="33"/>
      <c r="C57" s="189" t="s">
        <v>19</v>
      </c>
      <c r="D57" s="189" t="s">
        <v>1230</v>
      </c>
      <c r="E57" s="18" t="s">
        <v>19</v>
      </c>
      <c r="F57" s="190">
        <v>1.2250000000000001</v>
      </c>
      <c r="H57" s="33"/>
    </row>
    <row r="58" spans="2:8" s="1" customFormat="1" ht="16.95" customHeight="1">
      <c r="B58" s="33"/>
      <c r="C58" s="189" t="s">
        <v>19</v>
      </c>
      <c r="D58" s="189" t="s">
        <v>1231</v>
      </c>
      <c r="E58" s="18" t="s">
        <v>19</v>
      </c>
      <c r="F58" s="190">
        <v>3.6</v>
      </c>
      <c r="H58" s="33"/>
    </row>
    <row r="59" spans="2:8" s="1" customFormat="1" ht="16.95" customHeight="1">
      <c r="B59" s="33"/>
      <c r="C59" s="189" t="s">
        <v>19</v>
      </c>
      <c r="D59" s="189" t="s">
        <v>1232</v>
      </c>
      <c r="E59" s="18" t="s">
        <v>19</v>
      </c>
      <c r="F59" s="190">
        <v>2.2999999999999998</v>
      </c>
      <c r="H59" s="33"/>
    </row>
    <row r="60" spans="2:8" s="1" customFormat="1" ht="16.95" customHeight="1">
      <c r="B60" s="33"/>
      <c r="C60" s="189" t="s">
        <v>19</v>
      </c>
      <c r="D60" s="189" t="s">
        <v>1233</v>
      </c>
      <c r="E60" s="18" t="s">
        <v>19</v>
      </c>
      <c r="F60" s="190">
        <v>1.2</v>
      </c>
      <c r="H60" s="33"/>
    </row>
    <row r="61" spans="2:8" s="1" customFormat="1" ht="16.95" customHeight="1">
      <c r="B61" s="33"/>
      <c r="C61" s="189" t="s">
        <v>19</v>
      </c>
      <c r="D61" s="189" t="s">
        <v>1234</v>
      </c>
      <c r="E61" s="18" t="s">
        <v>19</v>
      </c>
      <c r="F61" s="190">
        <v>1.2250000000000001</v>
      </c>
      <c r="H61" s="33"/>
    </row>
    <row r="62" spans="2:8" s="1" customFormat="1" ht="16.95" customHeight="1">
      <c r="B62" s="33"/>
      <c r="C62" s="189" t="s">
        <v>118</v>
      </c>
      <c r="D62" s="189" t="s">
        <v>179</v>
      </c>
      <c r="E62" s="18" t="s">
        <v>19</v>
      </c>
      <c r="F62" s="190">
        <v>9.5500000000000007</v>
      </c>
      <c r="H62" s="33"/>
    </row>
    <row r="63" spans="2:8" s="1" customFormat="1" ht="16.95" customHeight="1">
      <c r="B63" s="33"/>
      <c r="C63" s="191" t="s">
        <v>1333</v>
      </c>
      <c r="H63" s="33"/>
    </row>
    <row r="64" spans="2:8" s="1" customFormat="1" ht="16.95" customHeight="1">
      <c r="B64" s="33"/>
      <c r="C64" s="189" t="s">
        <v>1225</v>
      </c>
      <c r="D64" s="189" t="s">
        <v>1358</v>
      </c>
      <c r="E64" s="18" t="s">
        <v>87</v>
      </c>
      <c r="F64" s="190">
        <v>9.5500000000000007</v>
      </c>
      <c r="H64" s="33"/>
    </row>
    <row r="65" spans="2:8" s="1" customFormat="1" ht="16.95" customHeight="1">
      <c r="B65" s="33"/>
      <c r="C65" s="189" t="s">
        <v>1219</v>
      </c>
      <c r="D65" s="189" t="s">
        <v>1359</v>
      </c>
      <c r="E65" s="18" t="s">
        <v>87</v>
      </c>
      <c r="F65" s="190">
        <v>9.5500000000000007</v>
      </c>
      <c r="H65" s="33"/>
    </row>
    <row r="66" spans="2:8" s="1" customFormat="1" ht="16.95" customHeight="1">
      <c r="B66" s="33"/>
      <c r="C66" s="189" t="s">
        <v>1236</v>
      </c>
      <c r="D66" s="189" t="s">
        <v>1360</v>
      </c>
      <c r="E66" s="18" t="s">
        <v>87</v>
      </c>
      <c r="F66" s="190">
        <v>9.5500000000000007</v>
      </c>
      <c r="H66" s="33"/>
    </row>
    <row r="67" spans="2:8" s="1" customFormat="1" ht="16.95" customHeight="1">
      <c r="B67" s="33"/>
      <c r="C67" s="189" t="s">
        <v>1241</v>
      </c>
      <c r="D67" s="189" t="s">
        <v>1361</v>
      </c>
      <c r="E67" s="18" t="s">
        <v>87</v>
      </c>
      <c r="F67" s="190">
        <v>9.5500000000000007</v>
      </c>
      <c r="H67" s="33"/>
    </row>
    <row r="68" spans="2:8" s="1" customFormat="1" ht="16.95" customHeight="1">
      <c r="B68" s="33"/>
      <c r="C68" s="189" t="s">
        <v>1246</v>
      </c>
      <c r="D68" s="189" t="s">
        <v>1362</v>
      </c>
      <c r="E68" s="18" t="s">
        <v>87</v>
      </c>
      <c r="F68" s="190">
        <v>9.5500000000000007</v>
      </c>
      <c r="H68" s="33"/>
    </row>
    <row r="69" spans="2:8" s="1" customFormat="1" ht="16.95" customHeight="1">
      <c r="B69" s="33"/>
      <c r="C69" s="185" t="s">
        <v>107</v>
      </c>
      <c r="D69" s="186" t="s">
        <v>108</v>
      </c>
      <c r="E69" s="187" t="s">
        <v>109</v>
      </c>
      <c r="F69" s="188">
        <v>30.61</v>
      </c>
      <c r="H69" s="33"/>
    </row>
    <row r="70" spans="2:8" s="1" customFormat="1" ht="16.95" customHeight="1">
      <c r="B70" s="33"/>
      <c r="C70" s="189" t="s">
        <v>19</v>
      </c>
      <c r="D70" s="189" t="s">
        <v>1363</v>
      </c>
      <c r="E70" s="18" t="s">
        <v>19</v>
      </c>
      <c r="F70" s="190">
        <v>4.1399999999999997</v>
      </c>
      <c r="H70" s="33"/>
    </row>
    <row r="71" spans="2:8" s="1" customFormat="1" ht="16.95" customHeight="1">
      <c r="B71" s="33"/>
      <c r="C71" s="189" t="s">
        <v>19</v>
      </c>
      <c r="D71" s="189" t="s">
        <v>1364</v>
      </c>
      <c r="E71" s="18" t="s">
        <v>19</v>
      </c>
      <c r="F71" s="190">
        <v>2.65</v>
      </c>
      <c r="H71" s="33"/>
    </row>
    <row r="72" spans="2:8" s="1" customFormat="1" ht="16.95" customHeight="1">
      <c r="B72" s="33"/>
      <c r="C72" s="189" t="s">
        <v>19</v>
      </c>
      <c r="D72" s="189" t="s">
        <v>1365</v>
      </c>
      <c r="E72" s="18" t="s">
        <v>19</v>
      </c>
      <c r="F72" s="190">
        <v>3.54</v>
      </c>
      <c r="H72" s="33"/>
    </row>
    <row r="73" spans="2:8" s="1" customFormat="1" ht="16.95" customHeight="1">
      <c r="B73" s="33"/>
      <c r="C73" s="189" t="s">
        <v>19</v>
      </c>
      <c r="D73" s="189" t="s">
        <v>1366</v>
      </c>
      <c r="E73" s="18" t="s">
        <v>19</v>
      </c>
      <c r="F73" s="190">
        <v>3.93</v>
      </c>
      <c r="H73" s="33"/>
    </row>
    <row r="74" spans="2:8" s="1" customFormat="1" ht="16.95" customHeight="1">
      <c r="B74" s="33"/>
      <c r="C74" s="189" t="s">
        <v>19</v>
      </c>
      <c r="D74" s="189" t="s">
        <v>1367</v>
      </c>
      <c r="E74" s="18" t="s">
        <v>19</v>
      </c>
      <c r="F74" s="190">
        <v>6.3</v>
      </c>
      <c r="H74" s="33"/>
    </row>
    <row r="75" spans="2:8" s="1" customFormat="1" ht="16.95" customHeight="1">
      <c r="B75" s="33"/>
      <c r="C75" s="189" t="s">
        <v>19</v>
      </c>
      <c r="D75" s="189" t="s">
        <v>1368</v>
      </c>
      <c r="E75" s="18" t="s">
        <v>19</v>
      </c>
      <c r="F75" s="190">
        <v>10.050000000000001</v>
      </c>
      <c r="H75" s="33"/>
    </row>
    <row r="76" spans="2:8" s="1" customFormat="1" ht="16.95" customHeight="1">
      <c r="B76" s="33"/>
      <c r="C76" s="189" t="s">
        <v>19</v>
      </c>
      <c r="D76" s="189" t="s">
        <v>179</v>
      </c>
      <c r="E76" s="18" t="s">
        <v>19</v>
      </c>
      <c r="F76" s="190">
        <v>30.61</v>
      </c>
      <c r="H76" s="33"/>
    </row>
    <row r="77" spans="2:8" s="1" customFormat="1" ht="16.95" customHeight="1">
      <c r="B77" s="33"/>
      <c r="C77" s="189" t="s">
        <v>19</v>
      </c>
      <c r="D77" s="189" t="s">
        <v>180</v>
      </c>
      <c r="E77" s="18" t="s">
        <v>19</v>
      </c>
      <c r="F77" s="190">
        <v>30.61</v>
      </c>
      <c r="H77" s="33"/>
    </row>
    <row r="78" spans="2:8" s="1" customFormat="1" ht="16.95" customHeight="1">
      <c r="B78" s="33"/>
      <c r="C78" s="191" t="s">
        <v>1333</v>
      </c>
      <c r="H78" s="33"/>
    </row>
    <row r="79" spans="2:8" s="1" customFormat="1" ht="16.95" customHeight="1">
      <c r="B79" s="33"/>
      <c r="C79" s="189" t="s">
        <v>256</v>
      </c>
      <c r="D79" s="189" t="s">
        <v>1369</v>
      </c>
      <c r="E79" s="18" t="s">
        <v>109</v>
      </c>
      <c r="F79" s="190">
        <v>47.63</v>
      </c>
      <c r="H79" s="33"/>
    </row>
    <row r="80" spans="2:8" s="1" customFormat="1" ht="16.95" customHeight="1">
      <c r="B80" s="33"/>
      <c r="C80" s="189" t="s">
        <v>1108</v>
      </c>
      <c r="D80" s="189" t="s">
        <v>1370</v>
      </c>
      <c r="E80" s="18" t="s">
        <v>109</v>
      </c>
      <c r="F80" s="190">
        <v>30.61</v>
      </c>
      <c r="H80" s="33"/>
    </row>
    <row r="81" spans="2:8" s="1" customFormat="1" ht="16.95" customHeight="1">
      <c r="B81" s="33"/>
      <c r="C81" s="189" t="s">
        <v>1118</v>
      </c>
      <c r="D81" s="189" t="s">
        <v>1119</v>
      </c>
      <c r="E81" s="18" t="s">
        <v>87</v>
      </c>
      <c r="F81" s="190">
        <v>56.692</v>
      </c>
      <c r="H81" s="33"/>
    </row>
    <row r="82" spans="2:8" s="1" customFormat="1" ht="16.95" customHeight="1">
      <c r="B82" s="33"/>
      <c r="C82" s="185" t="s">
        <v>115</v>
      </c>
      <c r="D82" s="186" t="s">
        <v>116</v>
      </c>
      <c r="E82" s="187" t="s">
        <v>87</v>
      </c>
      <c r="F82" s="188">
        <v>90.748999999999995</v>
      </c>
      <c r="H82" s="33"/>
    </row>
    <row r="83" spans="2:8" s="1" customFormat="1" ht="16.95" customHeight="1">
      <c r="B83" s="33"/>
      <c r="C83" s="189" t="s">
        <v>19</v>
      </c>
      <c r="D83" s="189" t="s">
        <v>1371</v>
      </c>
      <c r="E83" s="18" t="s">
        <v>19</v>
      </c>
      <c r="F83" s="190">
        <v>11.13</v>
      </c>
      <c r="H83" s="33"/>
    </row>
    <row r="84" spans="2:8" s="1" customFormat="1" ht="16.95" customHeight="1">
      <c r="B84" s="33"/>
      <c r="C84" s="189" t="s">
        <v>19</v>
      </c>
      <c r="D84" s="189" t="s">
        <v>1372</v>
      </c>
      <c r="E84" s="18" t="s">
        <v>19</v>
      </c>
      <c r="F84" s="190">
        <v>19.507000000000001</v>
      </c>
      <c r="H84" s="33"/>
    </row>
    <row r="85" spans="2:8" s="1" customFormat="1" ht="16.95" customHeight="1">
      <c r="B85" s="33"/>
      <c r="C85" s="189" t="s">
        <v>19</v>
      </c>
      <c r="D85" s="189" t="s">
        <v>1373</v>
      </c>
      <c r="E85" s="18" t="s">
        <v>19</v>
      </c>
      <c r="F85" s="190">
        <v>9.1039999999999992</v>
      </c>
      <c r="H85" s="33"/>
    </row>
    <row r="86" spans="2:8" s="1" customFormat="1" ht="16.95" customHeight="1">
      <c r="B86" s="33"/>
      <c r="C86" s="189" t="s">
        <v>19</v>
      </c>
      <c r="D86" s="189" t="s">
        <v>1374</v>
      </c>
      <c r="E86" s="18" t="s">
        <v>19</v>
      </c>
      <c r="F86" s="190">
        <v>22.741</v>
      </c>
      <c r="H86" s="33"/>
    </row>
    <row r="87" spans="2:8" s="1" customFormat="1" ht="16.95" customHeight="1">
      <c r="B87" s="33"/>
      <c r="C87" s="189" t="s">
        <v>19</v>
      </c>
      <c r="D87" s="189" t="s">
        <v>1375</v>
      </c>
      <c r="E87" s="18" t="s">
        <v>19</v>
      </c>
      <c r="F87" s="190">
        <v>12.24</v>
      </c>
      <c r="H87" s="33"/>
    </row>
    <row r="88" spans="2:8" s="1" customFormat="1" ht="16.95" customHeight="1">
      <c r="B88" s="33"/>
      <c r="C88" s="189" t="s">
        <v>19</v>
      </c>
      <c r="D88" s="189" t="s">
        <v>1376</v>
      </c>
      <c r="E88" s="18" t="s">
        <v>19</v>
      </c>
      <c r="F88" s="190">
        <v>12.912000000000001</v>
      </c>
      <c r="H88" s="33"/>
    </row>
    <row r="89" spans="2:8" s="1" customFormat="1" ht="16.95" customHeight="1">
      <c r="B89" s="33"/>
      <c r="C89" s="189" t="s">
        <v>19</v>
      </c>
      <c r="D89" s="189" t="s">
        <v>1377</v>
      </c>
      <c r="E89" s="18" t="s">
        <v>19</v>
      </c>
      <c r="F89" s="190">
        <v>3.1150000000000002</v>
      </c>
      <c r="H89" s="33"/>
    </row>
    <row r="90" spans="2:8" s="1" customFormat="1" ht="16.95" customHeight="1">
      <c r="B90" s="33"/>
      <c r="C90" s="189" t="s">
        <v>19</v>
      </c>
      <c r="D90" s="189" t="s">
        <v>179</v>
      </c>
      <c r="E90" s="18" t="s">
        <v>19</v>
      </c>
      <c r="F90" s="190">
        <v>90.748999999999995</v>
      </c>
      <c r="H90" s="33"/>
    </row>
    <row r="91" spans="2:8" s="1" customFormat="1" ht="16.95" customHeight="1">
      <c r="B91" s="33"/>
      <c r="C91" s="189" t="s">
        <v>19</v>
      </c>
      <c r="D91" s="189" t="s">
        <v>180</v>
      </c>
      <c r="E91" s="18" t="s">
        <v>19</v>
      </c>
      <c r="F91" s="190">
        <v>90.748999999999995</v>
      </c>
      <c r="H91" s="33"/>
    </row>
    <row r="92" spans="2:8" s="1" customFormat="1" ht="16.95" customHeight="1">
      <c r="B92" s="33"/>
      <c r="C92" s="191" t="s">
        <v>1333</v>
      </c>
      <c r="H92" s="33"/>
    </row>
    <row r="93" spans="2:8" s="1" customFormat="1" ht="16.95" customHeight="1">
      <c r="B93" s="33"/>
      <c r="C93" s="189" t="s">
        <v>240</v>
      </c>
      <c r="D93" s="189" t="s">
        <v>1378</v>
      </c>
      <c r="E93" s="18" t="s">
        <v>87</v>
      </c>
      <c r="F93" s="190">
        <v>90.748999999999995</v>
      </c>
      <c r="H93" s="33"/>
    </row>
    <row r="94" spans="2:8" s="1" customFormat="1" ht="16.95" customHeight="1">
      <c r="B94" s="33"/>
      <c r="C94" s="189" t="s">
        <v>246</v>
      </c>
      <c r="D94" s="189" t="s">
        <v>1355</v>
      </c>
      <c r="E94" s="18" t="s">
        <v>87</v>
      </c>
      <c r="F94" s="190">
        <v>144.374</v>
      </c>
      <c r="H94" s="33"/>
    </row>
    <row r="95" spans="2:8" s="1" customFormat="1" ht="16.95" customHeight="1">
      <c r="B95" s="33"/>
      <c r="C95" s="189" t="s">
        <v>1145</v>
      </c>
      <c r="D95" s="189" t="s">
        <v>1379</v>
      </c>
      <c r="E95" s="18" t="s">
        <v>87</v>
      </c>
      <c r="F95" s="190">
        <v>90.748999999999995</v>
      </c>
      <c r="H95" s="33"/>
    </row>
    <row r="96" spans="2:8" s="1" customFormat="1" ht="16.95" customHeight="1">
      <c r="B96" s="33"/>
      <c r="C96" s="189" t="s">
        <v>1162</v>
      </c>
      <c r="D96" s="189" t="s">
        <v>1380</v>
      </c>
      <c r="E96" s="18" t="s">
        <v>87</v>
      </c>
      <c r="F96" s="190">
        <v>90.748999999999995</v>
      </c>
      <c r="H96" s="33"/>
    </row>
    <row r="97" spans="2:8" s="1" customFormat="1" ht="16.95" customHeight="1">
      <c r="B97" s="33"/>
      <c r="C97" s="189" t="s">
        <v>1276</v>
      </c>
      <c r="D97" s="189" t="s">
        <v>1356</v>
      </c>
      <c r="E97" s="18" t="s">
        <v>87</v>
      </c>
      <c r="F97" s="190">
        <v>137.23400000000001</v>
      </c>
      <c r="H97" s="33"/>
    </row>
    <row r="98" spans="2:8" s="1" customFormat="1" ht="16.95" customHeight="1">
      <c r="B98" s="33"/>
      <c r="C98" s="189" t="s">
        <v>1296</v>
      </c>
      <c r="D98" s="189" t="s">
        <v>1357</v>
      </c>
      <c r="E98" s="18" t="s">
        <v>87</v>
      </c>
      <c r="F98" s="190">
        <v>187.804</v>
      </c>
      <c r="H98" s="33"/>
    </row>
    <row r="99" spans="2:8" s="1" customFormat="1" ht="16.95" customHeight="1">
      <c r="B99" s="33"/>
      <c r="C99" s="189" t="s">
        <v>1166</v>
      </c>
      <c r="D99" s="189" t="s">
        <v>1167</v>
      </c>
      <c r="E99" s="18" t="s">
        <v>87</v>
      </c>
      <c r="F99" s="190">
        <v>99.823999999999998</v>
      </c>
      <c r="H99" s="33"/>
    </row>
    <row r="100" spans="2:8" s="1" customFormat="1" ht="16.95" customHeight="1">
      <c r="B100" s="33"/>
      <c r="C100" s="185" t="s">
        <v>94</v>
      </c>
      <c r="D100" s="186" t="s">
        <v>95</v>
      </c>
      <c r="E100" s="187" t="s">
        <v>87</v>
      </c>
      <c r="F100" s="188">
        <v>2.3759999999999999</v>
      </c>
      <c r="H100" s="33"/>
    </row>
    <row r="101" spans="2:8" s="1" customFormat="1" ht="16.95" customHeight="1">
      <c r="B101" s="33"/>
      <c r="C101" s="189" t="s">
        <v>19</v>
      </c>
      <c r="D101" s="189" t="s">
        <v>1381</v>
      </c>
      <c r="E101" s="18" t="s">
        <v>19</v>
      </c>
      <c r="F101" s="190">
        <v>2.3759999999999999</v>
      </c>
      <c r="H101" s="33"/>
    </row>
    <row r="102" spans="2:8" s="1" customFormat="1" ht="16.95" customHeight="1">
      <c r="B102" s="33"/>
      <c r="C102" s="189" t="s">
        <v>19</v>
      </c>
      <c r="D102" s="189" t="s">
        <v>179</v>
      </c>
      <c r="E102" s="18" t="s">
        <v>19</v>
      </c>
      <c r="F102" s="190">
        <v>2.3759999999999999</v>
      </c>
      <c r="H102" s="33"/>
    </row>
    <row r="103" spans="2:8" s="1" customFormat="1" ht="16.95" customHeight="1">
      <c r="B103" s="33"/>
      <c r="C103" s="189" t="s">
        <v>19</v>
      </c>
      <c r="D103" s="189" t="s">
        <v>180</v>
      </c>
      <c r="E103" s="18" t="s">
        <v>19</v>
      </c>
      <c r="F103" s="190">
        <v>2.3759999999999999</v>
      </c>
      <c r="H103" s="33"/>
    </row>
    <row r="104" spans="2:8" s="1" customFormat="1" ht="16.95" customHeight="1">
      <c r="B104" s="33"/>
      <c r="C104" s="191" t="s">
        <v>1333</v>
      </c>
      <c r="H104" s="33"/>
    </row>
    <row r="105" spans="2:8" s="1" customFormat="1" ht="16.95" customHeight="1">
      <c r="B105" s="33"/>
      <c r="C105" s="189" t="s">
        <v>235</v>
      </c>
      <c r="D105" s="189" t="s">
        <v>1354</v>
      </c>
      <c r="E105" s="18" t="s">
        <v>87</v>
      </c>
      <c r="F105" s="190">
        <v>235.12299999999999</v>
      </c>
      <c r="H105" s="33"/>
    </row>
    <row r="106" spans="2:8" s="1" customFormat="1" ht="16.95" customHeight="1">
      <c r="B106" s="33"/>
      <c r="C106" s="189" t="s">
        <v>246</v>
      </c>
      <c r="D106" s="189" t="s">
        <v>1355</v>
      </c>
      <c r="E106" s="18" t="s">
        <v>87</v>
      </c>
      <c r="F106" s="190">
        <v>144.374</v>
      </c>
      <c r="H106" s="33"/>
    </row>
    <row r="107" spans="2:8" s="1" customFormat="1" ht="16.95" customHeight="1">
      <c r="B107" s="33"/>
      <c r="C107" s="189" t="s">
        <v>251</v>
      </c>
      <c r="D107" s="189" t="s">
        <v>1382</v>
      </c>
      <c r="E107" s="18" t="s">
        <v>87</v>
      </c>
      <c r="F107" s="190">
        <v>7.14</v>
      </c>
      <c r="H107" s="33"/>
    </row>
    <row r="108" spans="2:8" s="1" customFormat="1" ht="16.95" customHeight="1">
      <c r="B108" s="33"/>
      <c r="C108" s="185" t="s">
        <v>97</v>
      </c>
      <c r="D108" s="186" t="s">
        <v>98</v>
      </c>
      <c r="E108" s="187" t="s">
        <v>87</v>
      </c>
      <c r="F108" s="188">
        <v>2.3759999999999999</v>
      </c>
      <c r="H108" s="33"/>
    </row>
    <row r="109" spans="2:8" s="1" customFormat="1" ht="16.95" customHeight="1">
      <c r="B109" s="33"/>
      <c r="C109" s="189" t="s">
        <v>19</v>
      </c>
      <c r="D109" s="189" t="s">
        <v>1381</v>
      </c>
      <c r="E109" s="18" t="s">
        <v>19</v>
      </c>
      <c r="F109" s="190">
        <v>2.3759999999999999</v>
      </c>
      <c r="H109" s="33"/>
    </row>
    <row r="110" spans="2:8" s="1" customFormat="1" ht="16.95" customHeight="1">
      <c r="B110" s="33"/>
      <c r="C110" s="189" t="s">
        <v>19</v>
      </c>
      <c r="D110" s="189" t="s">
        <v>179</v>
      </c>
      <c r="E110" s="18" t="s">
        <v>19</v>
      </c>
      <c r="F110" s="190">
        <v>2.3759999999999999</v>
      </c>
      <c r="H110" s="33"/>
    </row>
    <row r="111" spans="2:8" s="1" customFormat="1" ht="16.95" customHeight="1">
      <c r="B111" s="33"/>
      <c r="C111" s="189" t="s">
        <v>19</v>
      </c>
      <c r="D111" s="189" t="s">
        <v>180</v>
      </c>
      <c r="E111" s="18" t="s">
        <v>19</v>
      </c>
      <c r="F111" s="190">
        <v>2.3759999999999999</v>
      </c>
      <c r="H111" s="33"/>
    </row>
    <row r="112" spans="2:8" s="1" customFormat="1" ht="16.95" customHeight="1">
      <c r="B112" s="33"/>
      <c r="C112" s="191" t="s">
        <v>1333</v>
      </c>
      <c r="H112" s="33"/>
    </row>
    <row r="113" spans="2:8" s="1" customFormat="1" ht="16.95" customHeight="1">
      <c r="B113" s="33"/>
      <c r="C113" s="189" t="s">
        <v>235</v>
      </c>
      <c r="D113" s="189" t="s">
        <v>1354</v>
      </c>
      <c r="E113" s="18" t="s">
        <v>87</v>
      </c>
      <c r="F113" s="190">
        <v>235.12299999999999</v>
      </c>
      <c r="H113" s="33"/>
    </row>
    <row r="114" spans="2:8" s="1" customFormat="1" ht="16.95" customHeight="1">
      <c r="B114" s="33"/>
      <c r="C114" s="189" t="s">
        <v>246</v>
      </c>
      <c r="D114" s="189" t="s">
        <v>1355</v>
      </c>
      <c r="E114" s="18" t="s">
        <v>87</v>
      </c>
      <c r="F114" s="190">
        <v>144.374</v>
      </c>
      <c r="H114" s="33"/>
    </row>
    <row r="115" spans="2:8" s="1" customFormat="1" ht="16.95" customHeight="1">
      <c r="B115" s="33"/>
      <c r="C115" s="189" t="s">
        <v>251</v>
      </c>
      <c r="D115" s="189" t="s">
        <v>1382</v>
      </c>
      <c r="E115" s="18" t="s">
        <v>87</v>
      </c>
      <c r="F115" s="190">
        <v>7.14</v>
      </c>
      <c r="H115" s="33"/>
    </row>
    <row r="116" spans="2:8" s="1" customFormat="1" ht="16.95" customHeight="1">
      <c r="B116" s="33"/>
      <c r="C116" s="185" t="s">
        <v>99</v>
      </c>
      <c r="D116" s="186" t="s">
        <v>100</v>
      </c>
      <c r="E116" s="187" t="s">
        <v>87</v>
      </c>
      <c r="F116" s="188">
        <v>2.3879999999999999</v>
      </c>
      <c r="H116" s="33"/>
    </row>
    <row r="117" spans="2:8" s="1" customFormat="1" ht="16.95" customHeight="1">
      <c r="B117" s="33"/>
      <c r="C117" s="189" t="s">
        <v>19</v>
      </c>
      <c r="D117" s="189" t="s">
        <v>1383</v>
      </c>
      <c r="E117" s="18" t="s">
        <v>19</v>
      </c>
      <c r="F117" s="190">
        <v>2.3879999999999999</v>
      </c>
      <c r="H117" s="33"/>
    </row>
    <row r="118" spans="2:8" s="1" customFormat="1" ht="16.95" customHeight="1">
      <c r="B118" s="33"/>
      <c r="C118" s="189" t="s">
        <v>19</v>
      </c>
      <c r="D118" s="189" t="s">
        <v>179</v>
      </c>
      <c r="E118" s="18" t="s">
        <v>19</v>
      </c>
      <c r="F118" s="190">
        <v>2.3879999999999999</v>
      </c>
      <c r="H118" s="33"/>
    </row>
    <row r="119" spans="2:8" s="1" customFormat="1" ht="16.95" customHeight="1">
      <c r="B119" s="33"/>
      <c r="C119" s="189" t="s">
        <v>19</v>
      </c>
      <c r="D119" s="189" t="s">
        <v>180</v>
      </c>
      <c r="E119" s="18" t="s">
        <v>19</v>
      </c>
      <c r="F119" s="190">
        <v>2.3879999999999999</v>
      </c>
      <c r="H119" s="33"/>
    </row>
    <row r="120" spans="2:8" s="1" customFormat="1" ht="16.95" customHeight="1">
      <c r="B120" s="33"/>
      <c r="C120" s="191" t="s">
        <v>1333</v>
      </c>
      <c r="H120" s="33"/>
    </row>
    <row r="121" spans="2:8" s="1" customFormat="1" ht="16.95" customHeight="1">
      <c r="B121" s="33"/>
      <c r="C121" s="189" t="s">
        <v>235</v>
      </c>
      <c r="D121" s="189" t="s">
        <v>1354</v>
      </c>
      <c r="E121" s="18" t="s">
        <v>87</v>
      </c>
      <c r="F121" s="190">
        <v>235.12299999999999</v>
      </c>
      <c r="H121" s="33"/>
    </row>
    <row r="122" spans="2:8" s="1" customFormat="1" ht="16.95" customHeight="1">
      <c r="B122" s="33"/>
      <c r="C122" s="189" t="s">
        <v>246</v>
      </c>
      <c r="D122" s="189" t="s">
        <v>1355</v>
      </c>
      <c r="E122" s="18" t="s">
        <v>87</v>
      </c>
      <c r="F122" s="190">
        <v>144.374</v>
      </c>
      <c r="H122" s="33"/>
    </row>
    <row r="123" spans="2:8" s="1" customFormat="1" ht="16.95" customHeight="1">
      <c r="B123" s="33"/>
      <c r="C123" s="189" t="s">
        <v>251</v>
      </c>
      <c r="D123" s="189" t="s">
        <v>1382</v>
      </c>
      <c r="E123" s="18" t="s">
        <v>87</v>
      </c>
      <c r="F123" s="190">
        <v>7.14</v>
      </c>
      <c r="H123" s="33"/>
    </row>
    <row r="124" spans="2:8" s="1" customFormat="1" ht="16.95" customHeight="1">
      <c r="B124" s="33"/>
      <c r="C124" s="185" t="s">
        <v>90</v>
      </c>
      <c r="D124" s="186" t="s">
        <v>91</v>
      </c>
      <c r="E124" s="187" t="s">
        <v>87</v>
      </c>
      <c r="F124" s="188">
        <v>50.57</v>
      </c>
      <c r="H124" s="33"/>
    </row>
    <row r="125" spans="2:8" s="1" customFormat="1" ht="16.95" customHeight="1">
      <c r="B125" s="33"/>
      <c r="C125" s="189" t="s">
        <v>19</v>
      </c>
      <c r="D125" s="189" t="s">
        <v>330</v>
      </c>
      <c r="E125" s="18" t="s">
        <v>19</v>
      </c>
      <c r="F125" s="190">
        <v>6.54</v>
      </c>
      <c r="H125" s="33"/>
    </row>
    <row r="126" spans="2:8" s="1" customFormat="1" ht="16.95" customHeight="1">
      <c r="B126" s="33"/>
      <c r="C126" s="189" t="s">
        <v>19</v>
      </c>
      <c r="D126" s="189" t="s">
        <v>331</v>
      </c>
      <c r="E126" s="18" t="s">
        <v>19</v>
      </c>
      <c r="F126" s="190">
        <v>11.52</v>
      </c>
      <c r="H126" s="33"/>
    </row>
    <row r="127" spans="2:8" s="1" customFormat="1" ht="16.95" customHeight="1">
      <c r="B127" s="33"/>
      <c r="C127" s="189" t="s">
        <v>19</v>
      </c>
      <c r="D127" s="189" t="s">
        <v>332</v>
      </c>
      <c r="E127" s="18" t="s">
        <v>19</v>
      </c>
      <c r="F127" s="190">
        <v>6.02</v>
      </c>
      <c r="H127" s="33"/>
    </row>
    <row r="128" spans="2:8" s="1" customFormat="1" ht="16.95" customHeight="1">
      <c r="B128" s="33"/>
      <c r="C128" s="189" t="s">
        <v>19</v>
      </c>
      <c r="D128" s="189" t="s">
        <v>333</v>
      </c>
      <c r="E128" s="18" t="s">
        <v>19</v>
      </c>
      <c r="F128" s="190">
        <v>10.220000000000001</v>
      </c>
      <c r="H128" s="33"/>
    </row>
    <row r="129" spans="2:8" s="1" customFormat="1" ht="16.95" customHeight="1">
      <c r="B129" s="33"/>
      <c r="C129" s="189" t="s">
        <v>19</v>
      </c>
      <c r="D129" s="189" t="s">
        <v>334</v>
      </c>
      <c r="E129" s="18" t="s">
        <v>19</v>
      </c>
      <c r="F129" s="190">
        <v>3.97</v>
      </c>
      <c r="H129" s="33"/>
    </row>
    <row r="130" spans="2:8" s="1" customFormat="1" ht="16.95" customHeight="1">
      <c r="B130" s="33"/>
      <c r="C130" s="189" t="s">
        <v>19</v>
      </c>
      <c r="D130" s="189" t="s">
        <v>335</v>
      </c>
      <c r="E130" s="18" t="s">
        <v>19</v>
      </c>
      <c r="F130" s="190">
        <v>2.35</v>
      </c>
      <c r="H130" s="33"/>
    </row>
    <row r="131" spans="2:8" s="1" customFormat="1" ht="16.95" customHeight="1">
      <c r="B131" s="33"/>
      <c r="C131" s="189" t="s">
        <v>19</v>
      </c>
      <c r="D131" s="189" t="s">
        <v>336</v>
      </c>
      <c r="E131" s="18" t="s">
        <v>19</v>
      </c>
      <c r="F131" s="190">
        <v>2.65</v>
      </c>
      <c r="H131" s="33"/>
    </row>
    <row r="132" spans="2:8" s="1" customFormat="1" ht="16.95" customHeight="1">
      <c r="B132" s="33"/>
      <c r="C132" s="189" t="s">
        <v>19</v>
      </c>
      <c r="D132" s="189" t="s">
        <v>337</v>
      </c>
      <c r="E132" s="18" t="s">
        <v>19</v>
      </c>
      <c r="F132" s="190">
        <v>7.3</v>
      </c>
      <c r="H132" s="33"/>
    </row>
    <row r="133" spans="2:8" s="1" customFormat="1" ht="16.95" customHeight="1">
      <c r="B133" s="33"/>
      <c r="C133" s="189" t="s">
        <v>19</v>
      </c>
      <c r="D133" s="189" t="s">
        <v>179</v>
      </c>
      <c r="E133" s="18" t="s">
        <v>19</v>
      </c>
      <c r="F133" s="190">
        <v>50.57</v>
      </c>
      <c r="H133" s="33"/>
    </row>
    <row r="134" spans="2:8" s="1" customFormat="1" ht="16.95" customHeight="1">
      <c r="B134" s="33"/>
      <c r="C134" s="189" t="s">
        <v>19</v>
      </c>
      <c r="D134" s="189" t="s">
        <v>180</v>
      </c>
      <c r="E134" s="18" t="s">
        <v>19</v>
      </c>
      <c r="F134" s="190">
        <v>50.57</v>
      </c>
      <c r="H134" s="33"/>
    </row>
    <row r="135" spans="2:8" s="1" customFormat="1" ht="16.95" customHeight="1">
      <c r="B135" s="33"/>
      <c r="C135" s="191" t="s">
        <v>1333</v>
      </c>
      <c r="H135" s="33"/>
    </row>
    <row r="136" spans="2:8" s="1" customFormat="1" ht="16.95" customHeight="1">
      <c r="B136" s="33"/>
      <c r="C136" s="189" t="s">
        <v>970</v>
      </c>
      <c r="D136" s="189" t="s">
        <v>1384</v>
      </c>
      <c r="E136" s="18" t="s">
        <v>87</v>
      </c>
      <c r="F136" s="190">
        <v>50.57</v>
      </c>
      <c r="H136" s="33"/>
    </row>
    <row r="137" spans="2:8" s="1" customFormat="1" ht="16.95" customHeight="1">
      <c r="B137" s="33"/>
      <c r="C137" s="189" t="s">
        <v>980</v>
      </c>
      <c r="D137" s="189" t="s">
        <v>1385</v>
      </c>
      <c r="E137" s="18" t="s">
        <v>87</v>
      </c>
      <c r="F137" s="190">
        <v>50.57</v>
      </c>
      <c r="H137" s="33"/>
    </row>
    <row r="138" spans="2:8" s="1" customFormat="1" ht="16.95" customHeight="1">
      <c r="B138" s="33"/>
      <c r="C138" s="189" t="s">
        <v>1096</v>
      </c>
      <c r="D138" s="189" t="s">
        <v>1386</v>
      </c>
      <c r="E138" s="18" t="s">
        <v>87</v>
      </c>
      <c r="F138" s="190">
        <v>101.14</v>
      </c>
      <c r="H138" s="33"/>
    </row>
    <row r="139" spans="2:8" s="1" customFormat="1" ht="16.95" customHeight="1">
      <c r="B139" s="33"/>
      <c r="C139" s="189" t="s">
        <v>1103</v>
      </c>
      <c r="D139" s="189" t="s">
        <v>1387</v>
      </c>
      <c r="E139" s="18" t="s">
        <v>87</v>
      </c>
      <c r="F139" s="190">
        <v>50.57</v>
      </c>
      <c r="H139" s="33"/>
    </row>
    <row r="140" spans="2:8" s="1" customFormat="1" ht="16.95" customHeight="1">
      <c r="B140" s="33"/>
      <c r="C140" s="189" t="s">
        <v>1113</v>
      </c>
      <c r="D140" s="189" t="s">
        <v>1388</v>
      </c>
      <c r="E140" s="18" t="s">
        <v>87</v>
      </c>
      <c r="F140" s="190">
        <v>50.57</v>
      </c>
      <c r="H140" s="33"/>
    </row>
    <row r="141" spans="2:8" s="1" customFormat="1" ht="16.95" customHeight="1">
      <c r="B141" s="33"/>
      <c r="C141" s="189" t="s">
        <v>1123</v>
      </c>
      <c r="D141" s="189" t="s">
        <v>1389</v>
      </c>
      <c r="E141" s="18" t="s">
        <v>87</v>
      </c>
      <c r="F141" s="190">
        <v>50.57</v>
      </c>
      <c r="H141" s="33"/>
    </row>
    <row r="142" spans="2:8" s="1" customFormat="1" ht="16.95" customHeight="1">
      <c r="B142" s="33"/>
      <c r="C142" s="189" t="s">
        <v>1291</v>
      </c>
      <c r="D142" s="189" t="s">
        <v>1390</v>
      </c>
      <c r="E142" s="18" t="s">
        <v>87</v>
      </c>
      <c r="F142" s="190">
        <v>50.57</v>
      </c>
      <c r="H142" s="33"/>
    </row>
    <row r="143" spans="2:8" s="1" customFormat="1" ht="16.95" customHeight="1">
      <c r="B143" s="33"/>
      <c r="C143" s="189" t="s">
        <v>1296</v>
      </c>
      <c r="D143" s="189" t="s">
        <v>1357</v>
      </c>
      <c r="E143" s="18" t="s">
        <v>87</v>
      </c>
      <c r="F143" s="190">
        <v>187.804</v>
      </c>
      <c r="H143" s="33"/>
    </row>
    <row r="144" spans="2:8" s="1" customFormat="1" ht="16.95" customHeight="1">
      <c r="B144" s="33"/>
      <c r="C144" s="189" t="s">
        <v>342</v>
      </c>
      <c r="D144" s="189" t="s">
        <v>1391</v>
      </c>
      <c r="E144" s="18" t="s">
        <v>87</v>
      </c>
      <c r="F144" s="190">
        <v>505.7</v>
      </c>
      <c r="H144" s="33"/>
    </row>
    <row r="145" spans="2:8" s="1" customFormat="1" ht="16.95" customHeight="1">
      <c r="B145" s="33"/>
      <c r="C145" s="189" t="s">
        <v>1118</v>
      </c>
      <c r="D145" s="189" t="s">
        <v>1119</v>
      </c>
      <c r="E145" s="18" t="s">
        <v>87</v>
      </c>
      <c r="F145" s="190">
        <v>56.692</v>
      </c>
      <c r="H145" s="33"/>
    </row>
    <row r="146" spans="2:8" s="1" customFormat="1" ht="16.95" customHeight="1">
      <c r="B146" s="33"/>
      <c r="C146" s="185" t="s">
        <v>1392</v>
      </c>
      <c r="D146" s="186" t="s">
        <v>1393</v>
      </c>
      <c r="E146" s="187" t="s">
        <v>87</v>
      </c>
      <c r="F146" s="188">
        <v>74.983000000000004</v>
      </c>
      <c r="H146" s="33"/>
    </row>
    <row r="147" spans="2:8" s="1" customFormat="1" ht="16.95" customHeight="1">
      <c r="B147" s="33"/>
      <c r="C147" s="189" t="s">
        <v>19</v>
      </c>
      <c r="D147" s="189" t="s">
        <v>1394</v>
      </c>
      <c r="E147" s="18" t="s">
        <v>19</v>
      </c>
      <c r="F147" s="190">
        <v>0</v>
      </c>
      <c r="H147" s="33"/>
    </row>
    <row r="148" spans="2:8" s="1" customFormat="1" ht="16.95" customHeight="1">
      <c r="B148" s="33"/>
      <c r="C148" s="189" t="s">
        <v>19</v>
      </c>
      <c r="D148" s="189" t="s">
        <v>1395</v>
      </c>
      <c r="E148" s="18" t="s">
        <v>19</v>
      </c>
      <c r="F148" s="190">
        <v>17.645</v>
      </c>
      <c r="H148" s="33"/>
    </row>
    <row r="149" spans="2:8" s="1" customFormat="1" ht="16.95" customHeight="1">
      <c r="B149" s="33"/>
      <c r="C149" s="189" t="s">
        <v>19</v>
      </c>
      <c r="D149" s="189" t="s">
        <v>1396</v>
      </c>
      <c r="E149" s="18" t="s">
        <v>19</v>
      </c>
      <c r="F149" s="190">
        <v>15.292</v>
      </c>
      <c r="H149" s="33"/>
    </row>
    <row r="150" spans="2:8" s="1" customFormat="1" ht="16.95" customHeight="1">
      <c r="B150" s="33"/>
      <c r="C150" s="189" t="s">
        <v>19</v>
      </c>
      <c r="D150" s="189" t="s">
        <v>1397</v>
      </c>
      <c r="E150" s="18" t="s">
        <v>19</v>
      </c>
      <c r="F150" s="190">
        <v>42.045999999999999</v>
      </c>
      <c r="H150" s="33"/>
    </row>
    <row r="151" spans="2:8" s="1" customFormat="1" ht="16.95" customHeight="1">
      <c r="B151" s="33"/>
      <c r="C151" s="189" t="s">
        <v>19</v>
      </c>
      <c r="D151" s="189" t="s">
        <v>179</v>
      </c>
      <c r="E151" s="18" t="s">
        <v>19</v>
      </c>
      <c r="F151" s="190">
        <v>74.983000000000004</v>
      </c>
      <c r="H151" s="33"/>
    </row>
    <row r="152" spans="2:8" s="1" customFormat="1" ht="16.95" customHeight="1">
      <c r="B152" s="33"/>
      <c r="C152" s="189" t="s">
        <v>19</v>
      </c>
      <c r="D152" s="189" t="s">
        <v>180</v>
      </c>
      <c r="E152" s="18" t="s">
        <v>19</v>
      </c>
      <c r="F152" s="190">
        <v>74.983000000000004</v>
      </c>
      <c r="H152" s="33"/>
    </row>
    <row r="153" spans="2:8" s="1" customFormat="1" ht="7.35" customHeight="1">
      <c r="B153" s="42"/>
      <c r="C153" s="43"/>
      <c r="D153" s="43"/>
      <c r="E153" s="43"/>
      <c r="F153" s="43"/>
      <c r="G153" s="43"/>
      <c r="H153" s="33"/>
    </row>
    <row r="154" spans="2:8" s="1" customFormat="1"/>
  </sheetData>
  <sheetProtection algorithmName="SHA-512" hashValue="F/1D4C2LWQzhaoL1hkD6NpzBYDnEbSYbEmCfUa0xXawVDfYGbMnryTmel/9oVOTokz2heNNojROqFzpel6E8/Q==" saltValue="UlpP5Ssh6MvtjhJsZ6nhsfs0n+7ln5j9iYqHDcBgk8PpKX+6PxtY4JNwr9pCuSAvsjLDdhBWBWKfa1diE+izx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0.199999999999999"/>
  <cols>
    <col min="1" max="1" width="8.28515625" style="192" customWidth="1"/>
    <col min="2" max="2" width="1.7109375" style="192" customWidth="1"/>
    <col min="3" max="4" width="5" style="192" customWidth="1"/>
    <col min="5" max="5" width="11.7109375" style="192" customWidth="1"/>
    <col min="6" max="6" width="9.140625" style="192" customWidth="1"/>
    <col min="7" max="7" width="5" style="192" customWidth="1"/>
    <col min="8" max="8" width="77.85546875" style="192" customWidth="1"/>
    <col min="9" max="10" width="20" style="192" customWidth="1"/>
    <col min="11" max="11" width="1.7109375" style="192" customWidth="1"/>
  </cols>
  <sheetData>
    <row r="1" spans="2:11" customFormat="1" ht="37.5" customHeight="1"/>
    <row r="2" spans="2:11" customFormat="1" ht="7.5" customHeight="1">
      <c r="B2" s="193"/>
      <c r="C2" s="194"/>
      <c r="D2" s="194"/>
      <c r="E2" s="194"/>
      <c r="F2" s="194"/>
      <c r="G2" s="194"/>
      <c r="H2" s="194"/>
      <c r="I2" s="194"/>
      <c r="J2" s="194"/>
      <c r="K2" s="195"/>
    </row>
    <row r="3" spans="2:11" s="16" customFormat="1" ht="45" customHeight="1">
      <c r="B3" s="196"/>
      <c r="C3" s="320" t="s">
        <v>1398</v>
      </c>
      <c r="D3" s="320"/>
      <c r="E3" s="320"/>
      <c r="F3" s="320"/>
      <c r="G3" s="320"/>
      <c r="H3" s="320"/>
      <c r="I3" s="320"/>
      <c r="J3" s="320"/>
      <c r="K3" s="197"/>
    </row>
    <row r="4" spans="2:11" customFormat="1" ht="25.5" customHeight="1">
      <c r="B4" s="198"/>
      <c r="C4" s="325" t="s">
        <v>1399</v>
      </c>
      <c r="D4" s="325"/>
      <c r="E4" s="325"/>
      <c r="F4" s="325"/>
      <c r="G4" s="325"/>
      <c r="H4" s="325"/>
      <c r="I4" s="325"/>
      <c r="J4" s="325"/>
      <c r="K4" s="199"/>
    </row>
    <row r="5" spans="2:11" customFormat="1" ht="5.25" customHeight="1">
      <c r="B5" s="198"/>
      <c r="C5" s="200"/>
      <c r="D5" s="200"/>
      <c r="E5" s="200"/>
      <c r="F5" s="200"/>
      <c r="G5" s="200"/>
      <c r="H5" s="200"/>
      <c r="I5" s="200"/>
      <c r="J5" s="200"/>
      <c r="K5" s="199"/>
    </row>
    <row r="6" spans="2:11" customFormat="1" ht="15" customHeight="1">
      <c r="B6" s="198"/>
      <c r="C6" s="324" t="s">
        <v>1400</v>
      </c>
      <c r="D6" s="324"/>
      <c r="E6" s="324"/>
      <c r="F6" s="324"/>
      <c r="G6" s="324"/>
      <c r="H6" s="324"/>
      <c r="I6" s="324"/>
      <c r="J6" s="324"/>
      <c r="K6" s="199"/>
    </row>
    <row r="7" spans="2:11" customFormat="1" ht="15" customHeight="1">
      <c r="B7" s="202"/>
      <c r="C7" s="324" t="s">
        <v>1401</v>
      </c>
      <c r="D7" s="324"/>
      <c r="E7" s="324"/>
      <c r="F7" s="324"/>
      <c r="G7" s="324"/>
      <c r="H7" s="324"/>
      <c r="I7" s="324"/>
      <c r="J7" s="324"/>
      <c r="K7" s="199"/>
    </row>
    <row r="8" spans="2:11" customFormat="1" ht="12.75" customHeight="1">
      <c r="B8" s="202"/>
      <c r="C8" s="201"/>
      <c r="D8" s="201"/>
      <c r="E8" s="201"/>
      <c r="F8" s="201"/>
      <c r="G8" s="201"/>
      <c r="H8" s="201"/>
      <c r="I8" s="201"/>
      <c r="J8" s="201"/>
      <c r="K8" s="199"/>
    </row>
    <row r="9" spans="2:11" customFormat="1" ht="15" customHeight="1">
      <c r="B9" s="202"/>
      <c r="C9" s="324" t="s">
        <v>1402</v>
      </c>
      <c r="D9" s="324"/>
      <c r="E9" s="324"/>
      <c r="F9" s="324"/>
      <c r="G9" s="324"/>
      <c r="H9" s="324"/>
      <c r="I9" s="324"/>
      <c r="J9" s="324"/>
      <c r="K9" s="199"/>
    </row>
    <row r="10" spans="2:11" customFormat="1" ht="15" customHeight="1">
      <c r="B10" s="202"/>
      <c r="C10" s="201"/>
      <c r="D10" s="324" t="s">
        <v>1403</v>
      </c>
      <c r="E10" s="324"/>
      <c r="F10" s="324"/>
      <c r="G10" s="324"/>
      <c r="H10" s="324"/>
      <c r="I10" s="324"/>
      <c r="J10" s="324"/>
      <c r="K10" s="199"/>
    </row>
    <row r="11" spans="2:11" customFormat="1" ht="15" customHeight="1">
      <c r="B11" s="202"/>
      <c r="C11" s="203"/>
      <c r="D11" s="324" t="s">
        <v>1404</v>
      </c>
      <c r="E11" s="324"/>
      <c r="F11" s="324"/>
      <c r="G11" s="324"/>
      <c r="H11" s="324"/>
      <c r="I11" s="324"/>
      <c r="J11" s="324"/>
      <c r="K11" s="199"/>
    </row>
    <row r="12" spans="2:11" customFormat="1" ht="15" customHeight="1">
      <c r="B12" s="202"/>
      <c r="C12" s="203"/>
      <c r="D12" s="201"/>
      <c r="E12" s="201"/>
      <c r="F12" s="201"/>
      <c r="G12" s="201"/>
      <c r="H12" s="201"/>
      <c r="I12" s="201"/>
      <c r="J12" s="201"/>
      <c r="K12" s="199"/>
    </row>
    <row r="13" spans="2:11" customFormat="1" ht="15" customHeight="1">
      <c r="B13" s="202"/>
      <c r="C13" s="203"/>
      <c r="D13" s="204" t="s">
        <v>1405</v>
      </c>
      <c r="E13" s="201"/>
      <c r="F13" s="201"/>
      <c r="G13" s="201"/>
      <c r="H13" s="201"/>
      <c r="I13" s="201"/>
      <c r="J13" s="201"/>
      <c r="K13" s="199"/>
    </row>
    <row r="14" spans="2:11" customFormat="1" ht="12.75" customHeight="1">
      <c r="B14" s="202"/>
      <c r="C14" s="203"/>
      <c r="D14" s="203"/>
      <c r="E14" s="203"/>
      <c r="F14" s="203"/>
      <c r="G14" s="203"/>
      <c r="H14" s="203"/>
      <c r="I14" s="203"/>
      <c r="J14" s="203"/>
      <c r="K14" s="199"/>
    </row>
    <row r="15" spans="2:11" customFormat="1" ht="15" customHeight="1">
      <c r="B15" s="202"/>
      <c r="C15" s="203"/>
      <c r="D15" s="324" t="s">
        <v>1406</v>
      </c>
      <c r="E15" s="324"/>
      <c r="F15" s="324"/>
      <c r="G15" s="324"/>
      <c r="H15" s="324"/>
      <c r="I15" s="324"/>
      <c r="J15" s="324"/>
      <c r="K15" s="199"/>
    </row>
    <row r="16" spans="2:11" customFormat="1" ht="15" customHeight="1">
      <c r="B16" s="202"/>
      <c r="C16" s="203"/>
      <c r="D16" s="324" t="s">
        <v>1407</v>
      </c>
      <c r="E16" s="324"/>
      <c r="F16" s="324"/>
      <c r="G16" s="324"/>
      <c r="H16" s="324"/>
      <c r="I16" s="324"/>
      <c r="J16" s="324"/>
      <c r="K16" s="199"/>
    </row>
    <row r="17" spans="2:11" customFormat="1" ht="15" customHeight="1">
      <c r="B17" s="202"/>
      <c r="C17" s="203"/>
      <c r="D17" s="324" t="s">
        <v>1408</v>
      </c>
      <c r="E17" s="324"/>
      <c r="F17" s="324"/>
      <c r="G17" s="324"/>
      <c r="H17" s="324"/>
      <c r="I17" s="324"/>
      <c r="J17" s="324"/>
      <c r="K17" s="199"/>
    </row>
    <row r="18" spans="2:11" customFormat="1" ht="15" customHeight="1">
      <c r="B18" s="202"/>
      <c r="C18" s="203"/>
      <c r="D18" s="203"/>
      <c r="E18" s="205" t="s">
        <v>82</v>
      </c>
      <c r="F18" s="324" t="s">
        <v>1409</v>
      </c>
      <c r="G18" s="324"/>
      <c r="H18" s="324"/>
      <c r="I18" s="324"/>
      <c r="J18" s="324"/>
      <c r="K18" s="199"/>
    </row>
    <row r="19" spans="2:11" customFormat="1" ht="15" customHeight="1">
      <c r="B19" s="202"/>
      <c r="C19" s="203"/>
      <c r="D19" s="203"/>
      <c r="E19" s="205" t="s">
        <v>1410</v>
      </c>
      <c r="F19" s="324" t="s">
        <v>1411</v>
      </c>
      <c r="G19" s="324"/>
      <c r="H19" s="324"/>
      <c r="I19" s="324"/>
      <c r="J19" s="324"/>
      <c r="K19" s="199"/>
    </row>
    <row r="20" spans="2:11" customFormat="1" ht="15" customHeight="1">
      <c r="B20" s="202"/>
      <c r="C20" s="203"/>
      <c r="D20" s="203"/>
      <c r="E20" s="205" t="s">
        <v>1412</v>
      </c>
      <c r="F20" s="324" t="s">
        <v>1413</v>
      </c>
      <c r="G20" s="324"/>
      <c r="H20" s="324"/>
      <c r="I20" s="324"/>
      <c r="J20" s="324"/>
      <c r="K20" s="199"/>
    </row>
    <row r="21" spans="2:11" customFormat="1" ht="15" customHeight="1">
      <c r="B21" s="202"/>
      <c r="C21" s="203"/>
      <c r="D21" s="203"/>
      <c r="E21" s="205" t="s">
        <v>1414</v>
      </c>
      <c r="F21" s="324" t="s">
        <v>1415</v>
      </c>
      <c r="G21" s="324"/>
      <c r="H21" s="324"/>
      <c r="I21" s="324"/>
      <c r="J21" s="324"/>
      <c r="K21" s="199"/>
    </row>
    <row r="22" spans="2:11" customFormat="1" ht="15" customHeight="1">
      <c r="B22" s="202"/>
      <c r="C22" s="203"/>
      <c r="D22" s="203"/>
      <c r="E22" s="205" t="s">
        <v>1416</v>
      </c>
      <c r="F22" s="324" t="s">
        <v>1417</v>
      </c>
      <c r="G22" s="324"/>
      <c r="H22" s="324"/>
      <c r="I22" s="324"/>
      <c r="J22" s="324"/>
      <c r="K22" s="199"/>
    </row>
    <row r="23" spans="2:11" customFormat="1" ht="15" customHeight="1">
      <c r="B23" s="202"/>
      <c r="C23" s="203"/>
      <c r="D23" s="203"/>
      <c r="E23" s="205" t="s">
        <v>1418</v>
      </c>
      <c r="F23" s="324" t="s">
        <v>1419</v>
      </c>
      <c r="G23" s="324"/>
      <c r="H23" s="324"/>
      <c r="I23" s="324"/>
      <c r="J23" s="324"/>
      <c r="K23" s="199"/>
    </row>
    <row r="24" spans="2:11" customFormat="1" ht="12.75" customHeight="1">
      <c r="B24" s="202"/>
      <c r="C24" s="203"/>
      <c r="D24" s="203"/>
      <c r="E24" s="203"/>
      <c r="F24" s="203"/>
      <c r="G24" s="203"/>
      <c r="H24" s="203"/>
      <c r="I24" s="203"/>
      <c r="J24" s="203"/>
      <c r="K24" s="199"/>
    </row>
    <row r="25" spans="2:11" customFormat="1" ht="15" customHeight="1">
      <c r="B25" s="202"/>
      <c r="C25" s="324" t="s">
        <v>1420</v>
      </c>
      <c r="D25" s="324"/>
      <c r="E25" s="324"/>
      <c r="F25" s="324"/>
      <c r="G25" s="324"/>
      <c r="H25" s="324"/>
      <c r="I25" s="324"/>
      <c r="J25" s="324"/>
      <c r="K25" s="199"/>
    </row>
    <row r="26" spans="2:11" customFormat="1" ht="15" customHeight="1">
      <c r="B26" s="202"/>
      <c r="C26" s="324" t="s">
        <v>1421</v>
      </c>
      <c r="D26" s="324"/>
      <c r="E26" s="324"/>
      <c r="F26" s="324"/>
      <c r="G26" s="324"/>
      <c r="H26" s="324"/>
      <c r="I26" s="324"/>
      <c r="J26" s="324"/>
      <c r="K26" s="199"/>
    </row>
    <row r="27" spans="2:11" customFormat="1" ht="15" customHeight="1">
      <c r="B27" s="202"/>
      <c r="C27" s="201"/>
      <c r="D27" s="324" t="s">
        <v>1422</v>
      </c>
      <c r="E27" s="324"/>
      <c r="F27" s="324"/>
      <c r="G27" s="324"/>
      <c r="H27" s="324"/>
      <c r="I27" s="324"/>
      <c r="J27" s="324"/>
      <c r="K27" s="199"/>
    </row>
    <row r="28" spans="2:11" customFormat="1" ht="15" customHeight="1">
      <c r="B28" s="202"/>
      <c r="C28" s="203"/>
      <c r="D28" s="324" t="s">
        <v>1423</v>
      </c>
      <c r="E28" s="324"/>
      <c r="F28" s="324"/>
      <c r="G28" s="324"/>
      <c r="H28" s="324"/>
      <c r="I28" s="324"/>
      <c r="J28" s="324"/>
      <c r="K28" s="199"/>
    </row>
    <row r="29" spans="2:11" customFormat="1" ht="12.75" customHeight="1">
      <c r="B29" s="202"/>
      <c r="C29" s="203"/>
      <c r="D29" s="203"/>
      <c r="E29" s="203"/>
      <c r="F29" s="203"/>
      <c r="G29" s="203"/>
      <c r="H29" s="203"/>
      <c r="I29" s="203"/>
      <c r="J29" s="203"/>
      <c r="K29" s="199"/>
    </row>
    <row r="30" spans="2:11" customFormat="1" ht="15" customHeight="1">
      <c r="B30" s="202"/>
      <c r="C30" s="203"/>
      <c r="D30" s="324" t="s">
        <v>1424</v>
      </c>
      <c r="E30" s="324"/>
      <c r="F30" s="324"/>
      <c r="G30" s="324"/>
      <c r="H30" s="324"/>
      <c r="I30" s="324"/>
      <c r="J30" s="324"/>
      <c r="K30" s="199"/>
    </row>
    <row r="31" spans="2:11" customFormat="1" ht="15" customHeight="1">
      <c r="B31" s="202"/>
      <c r="C31" s="203"/>
      <c r="D31" s="324" t="s">
        <v>1425</v>
      </c>
      <c r="E31" s="324"/>
      <c r="F31" s="324"/>
      <c r="G31" s="324"/>
      <c r="H31" s="324"/>
      <c r="I31" s="324"/>
      <c r="J31" s="324"/>
      <c r="K31" s="199"/>
    </row>
    <row r="32" spans="2:11" customFormat="1" ht="12.75" customHeight="1">
      <c r="B32" s="202"/>
      <c r="C32" s="203"/>
      <c r="D32" s="203"/>
      <c r="E32" s="203"/>
      <c r="F32" s="203"/>
      <c r="G32" s="203"/>
      <c r="H32" s="203"/>
      <c r="I32" s="203"/>
      <c r="J32" s="203"/>
      <c r="K32" s="199"/>
    </row>
    <row r="33" spans="2:11" customFormat="1" ht="15" customHeight="1">
      <c r="B33" s="202"/>
      <c r="C33" s="203"/>
      <c r="D33" s="324" t="s">
        <v>1426</v>
      </c>
      <c r="E33" s="324"/>
      <c r="F33" s="324"/>
      <c r="G33" s="324"/>
      <c r="H33" s="324"/>
      <c r="I33" s="324"/>
      <c r="J33" s="324"/>
      <c r="K33" s="199"/>
    </row>
    <row r="34" spans="2:11" customFormat="1" ht="15" customHeight="1">
      <c r="B34" s="202"/>
      <c r="C34" s="203"/>
      <c r="D34" s="324" t="s">
        <v>1427</v>
      </c>
      <c r="E34" s="324"/>
      <c r="F34" s="324"/>
      <c r="G34" s="324"/>
      <c r="H34" s="324"/>
      <c r="I34" s="324"/>
      <c r="J34" s="324"/>
      <c r="K34" s="199"/>
    </row>
    <row r="35" spans="2:11" customFormat="1" ht="15" customHeight="1">
      <c r="B35" s="202"/>
      <c r="C35" s="203"/>
      <c r="D35" s="324" t="s">
        <v>1428</v>
      </c>
      <c r="E35" s="324"/>
      <c r="F35" s="324"/>
      <c r="G35" s="324"/>
      <c r="H35" s="324"/>
      <c r="I35" s="324"/>
      <c r="J35" s="324"/>
      <c r="K35" s="199"/>
    </row>
    <row r="36" spans="2:11" customFormat="1" ht="15" customHeight="1">
      <c r="B36" s="202"/>
      <c r="C36" s="203"/>
      <c r="D36" s="201"/>
      <c r="E36" s="204" t="s">
        <v>152</v>
      </c>
      <c r="F36" s="201"/>
      <c r="G36" s="324" t="s">
        <v>1429</v>
      </c>
      <c r="H36" s="324"/>
      <c r="I36" s="324"/>
      <c r="J36" s="324"/>
      <c r="K36" s="199"/>
    </row>
    <row r="37" spans="2:11" customFormat="1" ht="30.75" customHeight="1">
      <c r="B37" s="202"/>
      <c r="C37" s="203"/>
      <c r="D37" s="201"/>
      <c r="E37" s="204" t="s">
        <v>1430</v>
      </c>
      <c r="F37" s="201"/>
      <c r="G37" s="324" t="s">
        <v>1431</v>
      </c>
      <c r="H37" s="324"/>
      <c r="I37" s="324"/>
      <c r="J37" s="324"/>
      <c r="K37" s="199"/>
    </row>
    <row r="38" spans="2:11" customFormat="1" ht="15" customHeight="1">
      <c r="B38" s="202"/>
      <c r="C38" s="203"/>
      <c r="D38" s="201"/>
      <c r="E38" s="204" t="s">
        <v>56</v>
      </c>
      <c r="F38" s="201"/>
      <c r="G38" s="324" t="s">
        <v>1432</v>
      </c>
      <c r="H38" s="324"/>
      <c r="I38" s="324"/>
      <c r="J38" s="324"/>
      <c r="K38" s="199"/>
    </row>
    <row r="39" spans="2:11" customFormat="1" ht="15" customHeight="1">
      <c r="B39" s="202"/>
      <c r="C39" s="203"/>
      <c r="D39" s="201"/>
      <c r="E39" s="204" t="s">
        <v>57</v>
      </c>
      <c r="F39" s="201"/>
      <c r="G39" s="324" t="s">
        <v>1433</v>
      </c>
      <c r="H39" s="324"/>
      <c r="I39" s="324"/>
      <c r="J39" s="324"/>
      <c r="K39" s="199"/>
    </row>
    <row r="40" spans="2:11" customFormat="1" ht="15" customHeight="1">
      <c r="B40" s="202"/>
      <c r="C40" s="203"/>
      <c r="D40" s="201"/>
      <c r="E40" s="204" t="s">
        <v>153</v>
      </c>
      <c r="F40" s="201"/>
      <c r="G40" s="324" t="s">
        <v>1434</v>
      </c>
      <c r="H40" s="324"/>
      <c r="I40" s="324"/>
      <c r="J40" s="324"/>
      <c r="K40" s="199"/>
    </row>
    <row r="41" spans="2:11" customFormat="1" ht="15" customHeight="1">
      <c r="B41" s="202"/>
      <c r="C41" s="203"/>
      <c r="D41" s="201"/>
      <c r="E41" s="204" t="s">
        <v>154</v>
      </c>
      <c r="F41" s="201"/>
      <c r="G41" s="324" t="s">
        <v>1435</v>
      </c>
      <c r="H41" s="324"/>
      <c r="I41" s="324"/>
      <c r="J41" s="324"/>
      <c r="K41" s="199"/>
    </row>
    <row r="42" spans="2:11" customFormat="1" ht="15" customHeight="1">
      <c r="B42" s="202"/>
      <c r="C42" s="203"/>
      <c r="D42" s="201"/>
      <c r="E42" s="204" t="s">
        <v>1436</v>
      </c>
      <c r="F42" s="201"/>
      <c r="G42" s="324" t="s">
        <v>1437</v>
      </c>
      <c r="H42" s="324"/>
      <c r="I42" s="324"/>
      <c r="J42" s="324"/>
      <c r="K42" s="199"/>
    </row>
    <row r="43" spans="2:11" customFormat="1" ht="15" customHeight="1">
      <c r="B43" s="202"/>
      <c r="C43" s="203"/>
      <c r="D43" s="201"/>
      <c r="E43" s="204"/>
      <c r="F43" s="201"/>
      <c r="G43" s="324" t="s">
        <v>1438</v>
      </c>
      <c r="H43" s="324"/>
      <c r="I43" s="324"/>
      <c r="J43" s="324"/>
      <c r="K43" s="199"/>
    </row>
    <row r="44" spans="2:11" customFormat="1" ht="15" customHeight="1">
      <c r="B44" s="202"/>
      <c r="C44" s="203"/>
      <c r="D44" s="201"/>
      <c r="E44" s="204" t="s">
        <v>1439</v>
      </c>
      <c r="F44" s="201"/>
      <c r="G44" s="324" t="s">
        <v>1440</v>
      </c>
      <c r="H44" s="324"/>
      <c r="I44" s="324"/>
      <c r="J44" s="324"/>
      <c r="K44" s="199"/>
    </row>
    <row r="45" spans="2:11" customFormat="1" ht="15" customHeight="1">
      <c r="B45" s="202"/>
      <c r="C45" s="203"/>
      <c r="D45" s="201"/>
      <c r="E45" s="204" t="s">
        <v>156</v>
      </c>
      <c r="F45" s="201"/>
      <c r="G45" s="324" t="s">
        <v>1441</v>
      </c>
      <c r="H45" s="324"/>
      <c r="I45" s="324"/>
      <c r="J45" s="324"/>
      <c r="K45" s="199"/>
    </row>
    <row r="46" spans="2:11" customFormat="1" ht="12.75" customHeight="1">
      <c r="B46" s="202"/>
      <c r="C46" s="203"/>
      <c r="D46" s="201"/>
      <c r="E46" s="201"/>
      <c r="F46" s="201"/>
      <c r="G46" s="201"/>
      <c r="H46" s="201"/>
      <c r="I46" s="201"/>
      <c r="J46" s="201"/>
      <c r="K46" s="199"/>
    </row>
    <row r="47" spans="2:11" customFormat="1" ht="15" customHeight="1">
      <c r="B47" s="202"/>
      <c r="C47" s="203"/>
      <c r="D47" s="324" t="s">
        <v>1442</v>
      </c>
      <c r="E47" s="324"/>
      <c r="F47" s="324"/>
      <c r="G47" s="324"/>
      <c r="H47" s="324"/>
      <c r="I47" s="324"/>
      <c r="J47" s="324"/>
      <c r="K47" s="199"/>
    </row>
    <row r="48" spans="2:11" customFormat="1" ht="15" customHeight="1">
      <c r="B48" s="202"/>
      <c r="C48" s="203"/>
      <c r="D48" s="203"/>
      <c r="E48" s="324" t="s">
        <v>1443</v>
      </c>
      <c r="F48" s="324"/>
      <c r="G48" s="324"/>
      <c r="H48" s="324"/>
      <c r="I48" s="324"/>
      <c r="J48" s="324"/>
      <c r="K48" s="199"/>
    </row>
    <row r="49" spans="2:11" customFormat="1" ht="15" customHeight="1">
      <c r="B49" s="202"/>
      <c r="C49" s="203"/>
      <c r="D49" s="203"/>
      <c r="E49" s="324" t="s">
        <v>1444</v>
      </c>
      <c r="F49" s="324"/>
      <c r="G49" s="324"/>
      <c r="H49" s="324"/>
      <c r="I49" s="324"/>
      <c r="J49" s="324"/>
      <c r="K49" s="199"/>
    </row>
    <row r="50" spans="2:11" customFormat="1" ht="15" customHeight="1">
      <c r="B50" s="202"/>
      <c r="C50" s="203"/>
      <c r="D50" s="203"/>
      <c r="E50" s="324" t="s">
        <v>1445</v>
      </c>
      <c r="F50" s="324"/>
      <c r="G50" s="324"/>
      <c r="H50" s="324"/>
      <c r="I50" s="324"/>
      <c r="J50" s="324"/>
      <c r="K50" s="199"/>
    </row>
    <row r="51" spans="2:11" customFormat="1" ht="15" customHeight="1">
      <c r="B51" s="202"/>
      <c r="C51" s="203"/>
      <c r="D51" s="324" t="s">
        <v>1446</v>
      </c>
      <c r="E51" s="324"/>
      <c r="F51" s="324"/>
      <c r="G51" s="324"/>
      <c r="H51" s="324"/>
      <c r="I51" s="324"/>
      <c r="J51" s="324"/>
      <c r="K51" s="199"/>
    </row>
    <row r="52" spans="2:11" customFormat="1" ht="25.5" customHeight="1">
      <c r="B52" s="198"/>
      <c r="C52" s="325" t="s">
        <v>1447</v>
      </c>
      <c r="D52" s="325"/>
      <c r="E52" s="325"/>
      <c r="F52" s="325"/>
      <c r="G52" s="325"/>
      <c r="H52" s="325"/>
      <c r="I52" s="325"/>
      <c r="J52" s="325"/>
      <c r="K52" s="199"/>
    </row>
    <row r="53" spans="2:11" customFormat="1" ht="5.25" customHeight="1">
      <c r="B53" s="198"/>
      <c r="C53" s="200"/>
      <c r="D53" s="200"/>
      <c r="E53" s="200"/>
      <c r="F53" s="200"/>
      <c r="G53" s="200"/>
      <c r="H53" s="200"/>
      <c r="I53" s="200"/>
      <c r="J53" s="200"/>
      <c r="K53" s="199"/>
    </row>
    <row r="54" spans="2:11" customFormat="1" ht="15" customHeight="1">
      <c r="B54" s="198"/>
      <c r="C54" s="324" t="s">
        <v>1448</v>
      </c>
      <c r="D54" s="324"/>
      <c r="E54" s="324"/>
      <c r="F54" s="324"/>
      <c r="G54" s="324"/>
      <c r="H54" s="324"/>
      <c r="I54" s="324"/>
      <c r="J54" s="324"/>
      <c r="K54" s="199"/>
    </row>
    <row r="55" spans="2:11" customFormat="1" ht="15" customHeight="1">
      <c r="B55" s="198"/>
      <c r="C55" s="324" t="s">
        <v>1449</v>
      </c>
      <c r="D55" s="324"/>
      <c r="E55" s="324"/>
      <c r="F55" s="324"/>
      <c r="G55" s="324"/>
      <c r="H55" s="324"/>
      <c r="I55" s="324"/>
      <c r="J55" s="324"/>
      <c r="K55" s="199"/>
    </row>
    <row r="56" spans="2:11" customFormat="1" ht="12.75" customHeight="1">
      <c r="B56" s="198"/>
      <c r="C56" s="201"/>
      <c r="D56" s="201"/>
      <c r="E56" s="201"/>
      <c r="F56" s="201"/>
      <c r="G56" s="201"/>
      <c r="H56" s="201"/>
      <c r="I56" s="201"/>
      <c r="J56" s="201"/>
      <c r="K56" s="199"/>
    </row>
    <row r="57" spans="2:11" customFormat="1" ht="15" customHeight="1">
      <c r="B57" s="198"/>
      <c r="C57" s="324" t="s">
        <v>1450</v>
      </c>
      <c r="D57" s="324"/>
      <c r="E57" s="324"/>
      <c r="F57" s="324"/>
      <c r="G57" s="324"/>
      <c r="H57" s="324"/>
      <c r="I57" s="324"/>
      <c r="J57" s="324"/>
      <c r="K57" s="199"/>
    </row>
    <row r="58" spans="2:11" customFormat="1" ht="15" customHeight="1">
      <c r="B58" s="198"/>
      <c r="C58" s="203"/>
      <c r="D58" s="324" t="s">
        <v>1451</v>
      </c>
      <c r="E58" s="324"/>
      <c r="F58" s="324"/>
      <c r="G58" s="324"/>
      <c r="H58" s="324"/>
      <c r="I58" s="324"/>
      <c r="J58" s="324"/>
      <c r="K58" s="199"/>
    </row>
    <row r="59" spans="2:11" customFormat="1" ht="15" customHeight="1">
      <c r="B59" s="198"/>
      <c r="C59" s="203"/>
      <c r="D59" s="324" t="s">
        <v>1452</v>
      </c>
      <c r="E59" s="324"/>
      <c r="F59" s="324"/>
      <c r="G59" s="324"/>
      <c r="H59" s="324"/>
      <c r="I59" s="324"/>
      <c r="J59" s="324"/>
      <c r="K59" s="199"/>
    </row>
    <row r="60" spans="2:11" customFormat="1" ht="15" customHeight="1">
      <c r="B60" s="198"/>
      <c r="C60" s="203"/>
      <c r="D60" s="324" t="s">
        <v>1453</v>
      </c>
      <c r="E60" s="324"/>
      <c r="F60" s="324"/>
      <c r="G60" s="324"/>
      <c r="H60" s="324"/>
      <c r="I60" s="324"/>
      <c r="J60" s="324"/>
      <c r="K60" s="199"/>
    </row>
    <row r="61" spans="2:11" customFormat="1" ht="15" customHeight="1">
      <c r="B61" s="198"/>
      <c r="C61" s="203"/>
      <c r="D61" s="324" t="s">
        <v>1454</v>
      </c>
      <c r="E61" s="324"/>
      <c r="F61" s="324"/>
      <c r="G61" s="324"/>
      <c r="H61" s="324"/>
      <c r="I61" s="324"/>
      <c r="J61" s="324"/>
      <c r="K61" s="199"/>
    </row>
    <row r="62" spans="2:11" customFormat="1" ht="15" customHeight="1">
      <c r="B62" s="198"/>
      <c r="C62" s="203"/>
      <c r="D62" s="323" t="s">
        <v>1455</v>
      </c>
      <c r="E62" s="323"/>
      <c r="F62" s="323"/>
      <c r="G62" s="323"/>
      <c r="H62" s="323"/>
      <c r="I62" s="323"/>
      <c r="J62" s="323"/>
      <c r="K62" s="199"/>
    </row>
    <row r="63" spans="2:11" customFormat="1" ht="15" customHeight="1">
      <c r="B63" s="198"/>
      <c r="C63" s="203"/>
      <c r="D63" s="324" t="s">
        <v>1456</v>
      </c>
      <c r="E63" s="324"/>
      <c r="F63" s="324"/>
      <c r="G63" s="324"/>
      <c r="H63" s="324"/>
      <c r="I63" s="324"/>
      <c r="J63" s="324"/>
      <c r="K63" s="199"/>
    </row>
    <row r="64" spans="2:11" customFormat="1" ht="12.75" customHeight="1">
      <c r="B64" s="198"/>
      <c r="C64" s="203"/>
      <c r="D64" s="203"/>
      <c r="E64" s="206"/>
      <c r="F64" s="203"/>
      <c r="G64" s="203"/>
      <c r="H64" s="203"/>
      <c r="I64" s="203"/>
      <c r="J64" s="203"/>
      <c r="K64" s="199"/>
    </row>
    <row r="65" spans="2:11" customFormat="1" ht="15" customHeight="1">
      <c r="B65" s="198"/>
      <c r="C65" s="203"/>
      <c r="D65" s="324" t="s">
        <v>1457</v>
      </c>
      <c r="E65" s="324"/>
      <c r="F65" s="324"/>
      <c r="G65" s="324"/>
      <c r="H65" s="324"/>
      <c r="I65" s="324"/>
      <c r="J65" s="324"/>
      <c r="K65" s="199"/>
    </row>
    <row r="66" spans="2:11" customFormat="1" ht="15" customHeight="1">
      <c r="B66" s="198"/>
      <c r="C66" s="203"/>
      <c r="D66" s="323" t="s">
        <v>1458</v>
      </c>
      <c r="E66" s="323"/>
      <c r="F66" s="323"/>
      <c r="G66" s="323"/>
      <c r="H66" s="323"/>
      <c r="I66" s="323"/>
      <c r="J66" s="323"/>
      <c r="K66" s="199"/>
    </row>
    <row r="67" spans="2:11" customFormat="1" ht="15" customHeight="1">
      <c r="B67" s="198"/>
      <c r="C67" s="203"/>
      <c r="D67" s="324" t="s">
        <v>1459</v>
      </c>
      <c r="E67" s="324"/>
      <c r="F67" s="324"/>
      <c r="G67" s="324"/>
      <c r="H67" s="324"/>
      <c r="I67" s="324"/>
      <c r="J67" s="324"/>
      <c r="K67" s="199"/>
    </row>
    <row r="68" spans="2:11" customFormat="1" ht="15" customHeight="1">
      <c r="B68" s="198"/>
      <c r="C68" s="203"/>
      <c r="D68" s="324" t="s">
        <v>1460</v>
      </c>
      <c r="E68" s="324"/>
      <c r="F68" s="324"/>
      <c r="G68" s="324"/>
      <c r="H68" s="324"/>
      <c r="I68" s="324"/>
      <c r="J68" s="324"/>
      <c r="K68" s="199"/>
    </row>
    <row r="69" spans="2:11" customFormat="1" ht="15" customHeight="1">
      <c r="B69" s="198"/>
      <c r="C69" s="203"/>
      <c r="D69" s="324" t="s">
        <v>1461</v>
      </c>
      <c r="E69" s="324"/>
      <c r="F69" s="324"/>
      <c r="G69" s="324"/>
      <c r="H69" s="324"/>
      <c r="I69" s="324"/>
      <c r="J69" s="324"/>
      <c r="K69" s="199"/>
    </row>
    <row r="70" spans="2:11" customFormat="1" ht="15" customHeight="1">
      <c r="B70" s="198"/>
      <c r="C70" s="203"/>
      <c r="D70" s="324" t="s">
        <v>1462</v>
      </c>
      <c r="E70" s="324"/>
      <c r="F70" s="324"/>
      <c r="G70" s="324"/>
      <c r="H70" s="324"/>
      <c r="I70" s="324"/>
      <c r="J70" s="324"/>
      <c r="K70" s="199"/>
    </row>
    <row r="71" spans="2:11" customFormat="1" ht="12.75" customHeight="1">
      <c r="B71" s="207"/>
      <c r="C71" s="208"/>
      <c r="D71" s="208"/>
      <c r="E71" s="208"/>
      <c r="F71" s="208"/>
      <c r="G71" s="208"/>
      <c r="H71" s="208"/>
      <c r="I71" s="208"/>
      <c r="J71" s="208"/>
      <c r="K71" s="209"/>
    </row>
    <row r="72" spans="2:11" customFormat="1" ht="18.75" customHeight="1">
      <c r="B72" s="210"/>
      <c r="C72" s="210"/>
      <c r="D72" s="210"/>
      <c r="E72" s="210"/>
      <c r="F72" s="210"/>
      <c r="G72" s="210"/>
      <c r="H72" s="210"/>
      <c r="I72" s="210"/>
      <c r="J72" s="210"/>
      <c r="K72" s="211"/>
    </row>
    <row r="73" spans="2:11" customFormat="1" ht="18.75" customHeight="1">
      <c r="B73" s="211"/>
      <c r="C73" s="211"/>
      <c r="D73" s="211"/>
      <c r="E73" s="211"/>
      <c r="F73" s="211"/>
      <c r="G73" s="211"/>
      <c r="H73" s="211"/>
      <c r="I73" s="211"/>
      <c r="J73" s="211"/>
      <c r="K73" s="211"/>
    </row>
    <row r="74" spans="2:11" customFormat="1" ht="7.5" customHeight="1">
      <c r="B74" s="212"/>
      <c r="C74" s="213"/>
      <c r="D74" s="213"/>
      <c r="E74" s="213"/>
      <c r="F74" s="213"/>
      <c r="G74" s="213"/>
      <c r="H74" s="213"/>
      <c r="I74" s="213"/>
      <c r="J74" s="213"/>
      <c r="K74" s="214"/>
    </row>
    <row r="75" spans="2:11" customFormat="1" ht="45" customHeight="1">
      <c r="B75" s="215"/>
      <c r="C75" s="322" t="s">
        <v>1463</v>
      </c>
      <c r="D75" s="322"/>
      <c r="E75" s="322"/>
      <c r="F75" s="322"/>
      <c r="G75" s="322"/>
      <c r="H75" s="322"/>
      <c r="I75" s="322"/>
      <c r="J75" s="322"/>
      <c r="K75" s="216"/>
    </row>
    <row r="76" spans="2:11" customFormat="1" ht="17.25" customHeight="1">
      <c r="B76" s="215"/>
      <c r="C76" s="217" t="s">
        <v>1464</v>
      </c>
      <c r="D76" s="217"/>
      <c r="E76" s="217"/>
      <c r="F76" s="217" t="s">
        <v>1465</v>
      </c>
      <c r="G76" s="218"/>
      <c r="H76" s="217" t="s">
        <v>57</v>
      </c>
      <c r="I76" s="217" t="s">
        <v>60</v>
      </c>
      <c r="J76" s="217" t="s">
        <v>1466</v>
      </c>
      <c r="K76" s="216"/>
    </row>
    <row r="77" spans="2:11" customFormat="1" ht="17.25" customHeight="1">
      <c r="B77" s="215"/>
      <c r="C77" s="219" t="s">
        <v>1467</v>
      </c>
      <c r="D77" s="219"/>
      <c r="E77" s="219"/>
      <c r="F77" s="220" t="s">
        <v>1468</v>
      </c>
      <c r="G77" s="221"/>
      <c r="H77" s="219"/>
      <c r="I77" s="219"/>
      <c r="J77" s="219" t="s">
        <v>1469</v>
      </c>
      <c r="K77" s="216"/>
    </row>
    <row r="78" spans="2:11" customFormat="1" ht="5.25" customHeight="1">
      <c r="B78" s="215"/>
      <c r="C78" s="222"/>
      <c r="D78" s="222"/>
      <c r="E78" s="222"/>
      <c r="F78" s="222"/>
      <c r="G78" s="223"/>
      <c r="H78" s="222"/>
      <c r="I78" s="222"/>
      <c r="J78" s="222"/>
      <c r="K78" s="216"/>
    </row>
    <row r="79" spans="2:11" customFormat="1" ht="15" customHeight="1">
      <c r="B79" s="215"/>
      <c r="C79" s="204" t="s">
        <v>56</v>
      </c>
      <c r="D79" s="224"/>
      <c r="E79" s="224"/>
      <c r="F79" s="225" t="s">
        <v>1470</v>
      </c>
      <c r="G79" s="226"/>
      <c r="H79" s="204" t="s">
        <v>1471</v>
      </c>
      <c r="I79" s="204" t="s">
        <v>1472</v>
      </c>
      <c r="J79" s="204">
        <v>20</v>
      </c>
      <c r="K79" s="216"/>
    </row>
    <row r="80" spans="2:11" customFormat="1" ht="15" customHeight="1">
      <c r="B80" s="215"/>
      <c r="C80" s="204" t="s">
        <v>1473</v>
      </c>
      <c r="D80" s="204"/>
      <c r="E80" s="204"/>
      <c r="F80" s="225" t="s">
        <v>1470</v>
      </c>
      <c r="G80" s="226"/>
      <c r="H80" s="204" t="s">
        <v>1474</v>
      </c>
      <c r="I80" s="204" t="s">
        <v>1472</v>
      </c>
      <c r="J80" s="204">
        <v>120</v>
      </c>
      <c r="K80" s="216"/>
    </row>
    <row r="81" spans="2:11" customFormat="1" ht="15" customHeight="1">
      <c r="B81" s="227"/>
      <c r="C81" s="204" t="s">
        <v>1475</v>
      </c>
      <c r="D81" s="204"/>
      <c r="E81" s="204"/>
      <c r="F81" s="225" t="s">
        <v>1476</v>
      </c>
      <c r="G81" s="226"/>
      <c r="H81" s="204" t="s">
        <v>1477</v>
      </c>
      <c r="I81" s="204" t="s">
        <v>1472</v>
      </c>
      <c r="J81" s="204">
        <v>50</v>
      </c>
      <c r="K81" s="216"/>
    </row>
    <row r="82" spans="2:11" customFormat="1" ht="15" customHeight="1">
      <c r="B82" s="227"/>
      <c r="C82" s="204" t="s">
        <v>1478</v>
      </c>
      <c r="D82" s="204"/>
      <c r="E82" s="204"/>
      <c r="F82" s="225" t="s">
        <v>1470</v>
      </c>
      <c r="G82" s="226"/>
      <c r="H82" s="204" t="s">
        <v>1479</v>
      </c>
      <c r="I82" s="204" t="s">
        <v>1480</v>
      </c>
      <c r="J82" s="204"/>
      <c r="K82" s="216"/>
    </row>
    <row r="83" spans="2:11" customFormat="1" ht="15" customHeight="1">
      <c r="B83" s="227"/>
      <c r="C83" s="204" t="s">
        <v>1481</v>
      </c>
      <c r="D83" s="204"/>
      <c r="E83" s="204"/>
      <c r="F83" s="225" t="s">
        <v>1476</v>
      </c>
      <c r="G83" s="204"/>
      <c r="H83" s="204" t="s">
        <v>1482</v>
      </c>
      <c r="I83" s="204" t="s">
        <v>1472</v>
      </c>
      <c r="J83" s="204">
        <v>15</v>
      </c>
      <c r="K83" s="216"/>
    </row>
    <row r="84" spans="2:11" customFormat="1" ht="15" customHeight="1">
      <c r="B84" s="227"/>
      <c r="C84" s="204" t="s">
        <v>1483</v>
      </c>
      <c r="D84" s="204"/>
      <c r="E84" s="204"/>
      <c r="F84" s="225" t="s">
        <v>1476</v>
      </c>
      <c r="G84" s="204"/>
      <c r="H84" s="204" t="s">
        <v>1484</v>
      </c>
      <c r="I84" s="204" t="s">
        <v>1472</v>
      </c>
      <c r="J84" s="204">
        <v>15</v>
      </c>
      <c r="K84" s="216"/>
    </row>
    <row r="85" spans="2:11" customFormat="1" ht="15" customHeight="1">
      <c r="B85" s="227"/>
      <c r="C85" s="204" t="s">
        <v>1485</v>
      </c>
      <c r="D85" s="204"/>
      <c r="E85" s="204"/>
      <c r="F85" s="225" t="s">
        <v>1476</v>
      </c>
      <c r="G85" s="204"/>
      <c r="H85" s="204" t="s">
        <v>1486</v>
      </c>
      <c r="I85" s="204" t="s">
        <v>1472</v>
      </c>
      <c r="J85" s="204">
        <v>20</v>
      </c>
      <c r="K85" s="216"/>
    </row>
    <row r="86" spans="2:11" customFormat="1" ht="15" customHeight="1">
      <c r="B86" s="227"/>
      <c r="C86" s="204" t="s">
        <v>1487</v>
      </c>
      <c r="D86" s="204"/>
      <c r="E86" s="204"/>
      <c r="F86" s="225" t="s">
        <v>1476</v>
      </c>
      <c r="G86" s="204"/>
      <c r="H86" s="204" t="s">
        <v>1488</v>
      </c>
      <c r="I86" s="204" t="s">
        <v>1472</v>
      </c>
      <c r="J86" s="204">
        <v>20</v>
      </c>
      <c r="K86" s="216"/>
    </row>
    <row r="87" spans="2:11" customFormat="1" ht="15" customHeight="1">
      <c r="B87" s="227"/>
      <c r="C87" s="204" t="s">
        <v>1489</v>
      </c>
      <c r="D87" s="204"/>
      <c r="E87" s="204"/>
      <c r="F87" s="225" t="s">
        <v>1476</v>
      </c>
      <c r="G87" s="226"/>
      <c r="H87" s="204" t="s">
        <v>1490</v>
      </c>
      <c r="I87" s="204" t="s">
        <v>1472</v>
      </c>
      <c r="J87" s="204">
        <v>50</v>
      </c>
      <c r="K87" s="216"/>
    </row>
    <row r="88" spans="2:11" customFormat="1" ht="15" customHeight="1">
      <c r="B88" s="227"/>
      <c r="C88" s="204" t="s">
        <v>1491</v>
      </c>
      <c r="D88" s="204"/>
      <c r="E88" s="204"/>
      <c r="F88" s="225" t="s">
        <v>1476</v>
      </c>
      <c r="G88" s="226"/>
      <c r="H88" s="204" t="s">
        <v>1492</v>
      </c>
      <c r="I88" s="204" t="s">
        <v>1472</v>
      </c>
      <c r="J88" s="204">
        <v>20</v>
      </c>
      <c r="K88" s="216"/>
    </row>
    <row r="89" spans="2:11" customFormat="1" ht="15" customHeight="1">
      <c r="B89" s="227"/>
      <c r="C89" s="204" t="s">
        <v>1493</v>
      </c>
      <c r="D89" s="204"/>
      <c r="E89" s="204"/>
      <c r="F89" s="225" t="s">
        <v>1476</v>
      </c>
      <c r="G89" s="226"/>
      <c r="H89" s="204" t="s">
        <v>1494</v>
      </c>
      <c r="I89" s="204" t="s">
        <v>1472</v>
      </c>
      <c r="J89" s="204">
        <v>20</v>
      </c>
      <c r="K89" s="216"/>
    </row>
    <row r="90" spans="2:11" customFormat="1" ht="15" customHeight="1">
      <c r="B90" s="227"/>
      <c r="C90" s="204" t="s">
        <v>1495</v>
      </c>
      <c r="D90" s="204"/>
      <c r="E90" s="204"/>
      <c r="F90" s="225" t="s">
        <v>1476</v>
      </c>
      <c r="G90" s="226"/>
      <c r="H90" s="204" t="s">
        <v>1496</v>
      </c>
      <c r="I90" s="204" t="s">
        <v>1472</v>
      </c>
      <c r="J90" s="204">
        <v>50</v>
      </c>
      <c r="K90" s="216"/>
    </row>
    <row r="91" spans="2:11" customFormat="1" ht="15" customHeight="1">
      <c r="B91" s="227"/>
      <c r="C91" s="204" t="s">
        <v>1497</v>
      </c>
      <c r="D91" s="204"/>
      <c r="E91" s="204"/>
      <c r="F91" s="225" t="s">
        <v>1476</v>
      </c>
      <c r="G91" s="226"/>
      <c r="H91" s="204" t="s">
        <v>1497</v>
      </c>
      <c r="I91" s="204" t="s">
        <v>1472</v>
      </c>
      <c r="J91" s="204">
        <v>50</v>
      </c>
      <c r="K91" s="216"/>
    </row>
    <row r="92" spans="2:11" customFormat="1" ht="15" customHeight="1">
      <c r="B92" s="227"/>
      <c r="C92" s="204" t="s">
        <v>1498</v>
      </c>
      <c r="D92" s="204"/>
      <c r="E92" s="204"/>
      <c r="F92" s="225" t="s">
        <v>1476</v>
      </c>
      <c r="G92" s="226"/>
      <c r="H92" s="204" t="s">
        <v>1499</v>
      </c>
      <c r="I92" s="204" t="s">
        <v>1472</v>
      </c>
      <c r="J92" s="204">
        <v>255</v>
      </c>
      <c r="K92" s="216"/>
    </row>
    <row r="93" spans="2:11" customFormat="1" ht="15" customHeight="1">
      <c r="B93" s="227"/>
      <c r="C93" s="204" t="s">
        <v>1500</v>
      </c>
      <c r="D93" s="204"/>
      <c r="E93" s="204"/>
      <c r="F93" s="225" t="s">
        <v>1470</v>
      </c>
      <c r="G93" s="226"/>
      <c r="H93" s="204" t="s">
        <v>1501</v>
      </c>
      <c r="I93" s="204" t="s">
        <v>1502</v>
      </c>
      <c r="J93" s="204"/>
      <c r="K93" s="216"/>
    </row>
    <row r="94" spans="2:11" customFormat="1" ht="15" customHeight="1">
      <c r="B94" s="227"/>
      <c r="C94" s="204" t="s">
        <v>1503</v>
      </c>
      <c r="D94" s="204"/>
      <c r="E94" s="204"/>
      <c r="F94" s="225" t="s">
        <v>1470</v>
      </c>
      <c r="G94" s="226"/>
      <c r="H94" s="204" t="s">
        <v>1504</v>
      </c>
      <c r="I94" s="204" t="s">
        <v>1505</v>
      </c>
      <c r="J94" s="204"/>
      <c r="K94" s="216"/>
    </row>
    <row r="95" spans="2:11" customFormat="1" ht="15" customHeight="1">
      <c r="B95" s="227"/>
      <c r="C95" s="204" t="s">
        <v>1506</v>
      </c>
      <c r="D95" s="204"/>
      <c r="E95" s="204"/>
      <c r="F95" s="225" t="s">
        <v>1470</v>
      </c>
      <c r="G95" s="226"/>
      <c r="H95" s="204" t="s">
        <v>1506</v>
      </c>
      <c r="I95" s="204" t="s">
        <v>1505</v>
      </c>
      <c r="J95" s="204"/>
      <c r="K95" s="216"/>
    </row>
    <row r="96" spans="2:11" customFormat="1" ht="15" customHeight="1">
      <c r="B96" s="227"/>
      <c r="C96" s="204" t="s">
        <v>41</v>
      </c>
      <c r="D96" s="204"/>
      <c r="E96" s="204"/>
      <c r="F96" s="225" t="s">
        <v>1470</v>
      </c>
      <c r="G96" s="226"/>
      <c r="H96" s="204" t="s">
        <v>1507</v>
      </c>
      <c r="I96" s="204" t="s">
        <v>1505</v>
      </c>
      <c r="J96" s="204"/>
      <c r="K96" s="216"/>
    </row>
    <row r="97" spans="2:11" customFormat="1" ht="15" customHeight="1">
      <c r="B97" s="227"/>
      <c r="C97" s="204" t="s">
        <v>51</v>
      </c>
      <c r="D97" s="204"/>
      <c r="E97" s="204"/>
      <c r="F97" s="225" t="s">
        <v>1470</v>
      </c>
      <c r="G97" s="226"/>
      <c r="H97" s="204" t="s">
        <v>1508</v>
      </c>
      <c r="I97" s="204" t="s">
        <v>1505</v>
      </c>
      <c r="J97" s="204"/>
      <c r="K97" s="216"/>
    </row>
    <row r="98" spans="2:11" customFormat="1" ht="15" customHeight="1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pans="2:11" customFormat="1" ht="18.7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pans="2:11" customFormat="1" ht="18.75" customHeight="1"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</row>
    <row r="101" spans="2:11" customFormat="1" ht="7.5" customHeight="1">
      <c r="B101" s="212"/>
      <c r="C101" s="213"/>
      <c r="D101" s="213"/>
      <c r="E101" s="213"/>
      <c r="F101" s="213"/>
      <c r="G101" s="213"/>
      <c r="H101" s="213"/>
      <c r="I101" s="213"/>
      <c r="J101" s="213"/>
      <c r="K101" s="214"/>
    </row>
    <row r="102" spans="2:11" customFormat="1" ht="45" customHeight="1">
      <c r="B102" s="215"/>
      <c r="C102" s="322" t="s">
        <v>1509</v>
      </c>
      <c r="D102" s="322"/>
      <c r="E102" s="322"/>
      <c r="F102" s="322"/>
      <c r="G102" s="322"/>
      <c r="H102" s="322"/>
      <c r="I102" s="322"/>
      <c r="J102" s="322"/>
      <c r="K102" s="216"/>
    </row>
    <row r="103" spans="2:11" customFormat="1" ht="17.25" customHeight="1">
      <c r="B103" s="215"/>
      <c r="C103" s="217" t="s">
        <v>1464</v>
      </c>
      <c r="D103" s="217"/>
      <c r="E103" s="217"/>
      <c r="F103" s="217" t="s">
        <v>1465</v>
      </c>
      <c r="G103" s="218"/>
      <c r="H103" s="217" t="s">
        <v>57</v>
      </c>
      <c r="I103" s="217" t="s">
        <v>60</v>
      </c>
      <c r="J103" s="217" t="s">
        <v>1466</v>
      </c>
      <c r="K103" s="216"/>
    </row>
    <row r="104" spans="2:11" customFormat="1" ht="17.25" customHeight="1">
      <c r="B104" s="215"/>
      <c r="C104" s="219" t="s">
        <v>1467</v>
      </c>
      <c r="D104" s="219"/>
      <c r="E104" s="219"/>
      <c r="F104" s="220" t="s">
        <v>1468</v>
      </c>
      <c r="G104" s="221"/>
      <c r="H104" s="219"/>
      <c r="I104" s="219"/>
      <c r="J104" s="219" t="s">
        <v>1469</v>
      </c>
      <c r="K104" s="216"/>
    </row>
    <row r="105" spans="2:11" customFormat="1" ht="5.25" customHeight="1">
      <c r="B105" s="215"/>
      <c r="C105" s="217"/>
      <c r="D105" s="217"/>
      <c r="E105" s="217"/>
      <c r="F105" s="217"/>
      <c r="G105" s="233"/>
      <c r="H105" s="217"/>
      <c r="I105" s="217"/>
      <c r="J105" s="217"/>
      <c r="K105" s="216"/>
    </row>
    <row r="106" spans="2:11" customFormat="1" ht="15" customHeight="1">
      <c r="B106" s="215"/>
      <c r="C106" s="204" t="s">
        <v>56</v>
      </c>
      <c r="D106" s="224"/>
      <c r="E106" s="224"/>
      <c r="F106" s="225" t="s">
        <v>1470</v>
      </c>
      <c r="G106" s="204"/>
      <c r="H106" s="204" t="s">
        <v>1510</v>
      </c>
      <c r="I106" s="204" t="s">
        <v>1472</v>
      </c>
      <c r="J106" s="204">
        <v>20</v>
      </c>
      <c r="K106" s="216"/>
    </row>
    <row r="107" spans="2:11" customFormat="1" ht="15" customHeight="1">
      <c r="B107" s="215"/>
      <c r="C107" s="204" t="s">
        <v>1473</v>
      </c>
      <c r="D107" s="204"/>
      <c r="E107" s="204"/>
      <c r="F107" s="225" t="s">
        <v>1470</v>
      </c>
      <c r="G107" s="204"/>
      <c r="H107" s="204" t="s">
        <v>1510</v>
      </c>
      <c r="I107" s="204" t="s">
        <v>1472</v>
      </c>
      <c r="J107" s="204">
        <v>120</v>
      </c>
      <c r="K107" s="216"/>
    </row>
    <row r="108" spans="2:11" customFormat="1" ht="15" customHeight="1">
      <c r="B108" s="227"/>
      <c r="C108" s="204" t="s">
        <v>1475</v>
      </c>
      <c r="D108" s="204"/>
      <c r="E108" s="204"/>
      <c r="F108" s="225" t="s">
        <v>1476</v>
      </c>
      <c r="G108" s="204"/>
      <c r="H108" s="204" t="s">
        <v>1510</v>
      </c>
      <c r="I108" s="204" t="s">
        <v>1472</v>
      </c>
      <c r="J108" s="204">
        <v>50</v>
      </c>
      <c r="K108" s="216"/>
    </row>
    <row r="109" spans="2:11" customFormat="1" ht="15" customHeight="1">
      <c r="B109" s="227"/>
      <c r="C109" s="204" t="s">
        <v>1478</v>
      </c>
      <c r="D109" s="204"/>
      <c r="E109" s="204"/>
      <c r="F109" s="225" t="s">
        <v>1470</v>
      </c>
      <c r="G109" s="204"/>
      <c r="H109" s="204" t="s">
        <v>1510</v>
      </c>
      <c r="I109" s="204" t="s">
        <v>1480</v>
      </c>
      <c r="J109" s="204"/>
      <c r="K109" s="216"/>
    </row>
    <row r="110" spans="2:11" customFormat="1" ht="15" customHeight="1">
      <c r="B110" s="227"/>
      <c r="C110" s="204" t="s">
        <v>1489</v>
      </c>
      <c r="D110" s="204"/>
      <c r="E110" s="204"/>
      <c r="F110" s="225" t="s">
        <v>1476</v>
      </c>
      <c r="G110" s="204"/>
      <c r="H110" s="204" t="s">
        <v>1510</v>
      </c>
      <c r="I110" s="204" t="s">
        <v>1472</v>
      </c>
      <c r="J110" s="204">
        <v>50</v>
      </c>
      <c r="K110" s="216"/>
    </row>
    <row r="111" spans="2:11" customFormat="1" ht="15" customHeight="1">
      <c r="B111" s="227"/>
      <c r="C111" s="204" t="s">
        <v>1497</v>
      </c>
      <c r="D111" s="204"/>
      <c r="E111" s="204"/>
      <c r="F111" s="225" t="s">
        <v>1476</v>
      </c>
      <c r="G111" s="204"/>
      <c r="H111" s="204" t="s">
        <v>1510</v>
      </c>
      <c r="I111" s="204" t="s">
        <v>1472</v>
      </c>
      <c r="J111" s="204">
        <v>50</v>
      </c>
      <c r="K111" s="216"/>
    </row>
    <row r="112" spans="2:11" customFormat="1" ht="15" customHeight="1">
      <c r="B112" s="227"/>
      <c r="C112" s="204" t="s">
        <v>1495</v>
      </c>
      <c r="D112" s="204"/>
      <c r="E112" s="204"/>
      <c r="F112" s="225" t="s">
        <v>1476</v>
      </c>
      <c r="G112" s="204"/>
      <c r="H112" s="204" t="s">
        <v>1510</v>
      </c>
      <c r="I112" s="204" t="s">
        <v>1472</v>
      </c>
      <c r="J112" s="204">
        <v>50</v>
      </c>
      <c r="K112" s="216"/>
    </row>
    <row r="113" spans="2:11" customFormat="1" ht="15" customHeight="1">
      <c r="B113" s="227"/>
      <c r="C113" s="204" t="s">
        <v>56</v>
      </c>
      <c r="D113" s="204"/>
      <c r="E113" s="204"/>
      <c r="F113" s="225" t="s">
        <v>1470</v>
      </c>
      <c r="G113" s="204"/>
      <c r="H113" s="204" t="s">
        <v>1511</v>
      </c>
      <c r="I113" s="204" t="s">
        <v>1472</v>
      </c>
      <c r="J113" s="204">
        <v>20</v>
      </c>
      <c r="K113" s="216"/>
    </row>
    <row r="114" spans="2:11" customFormat="1" ht="15" customHeight="1">
      <c r="B114" s="227"/>
      <c r="C114" s="204" t="s">
        <v>1512</v>
      </c>
      <c r="D114" s="204"/>
      <c r="E114" s="204"/>
      <c r="F114" s="225" t="s">
        <v>1470</v>
      </c>
      <c r="G114" s="204"/>
      <c r="H114" s="204" t="s">
        <v>1513</v>
      </c>
      <c r="I114" s="204" t="s">
        <v>1472</v>
      </c>
      <c r="J114" s="204">
        <v>120</v>
      </c>
      <c r="K114" s="216"/>
    </row>
    <row r="115" spans="2:11" customFormat="1" ht="15" customHeight="1">
      <c r="B115" s="227"/>
      <c r="C115" s="204" t="s">
        <v>41</v>
      </c>
      <c r="D115" s="204"/>
      <c r="E115" s="204"/>
      <c r="F115" s="225" t="s">
        <v>1470</v>
      </c>
      <c r="G115" s="204"/>
      <c r="H115" s="204" t="s">
        <v>1514</v>
      </c>
      <c r="I115" s="204" t="s">
        <v>1505</v>
      </c>
      <c r="J115" s="204"/>
      <c r="K115" s="216"/>
    </row>
    <row r="116" spans="2:11" customFormat="1" ht="15" customHeight="1">
      <c r="B116" s="227"/>
      <c r="C116" s="204" t="s">
        <v>51</v>
      </c>
      <c r="D116" s="204"/>
      <c r="E116" s="204"/>
      <c r="F116" s="225" t="s">
        <v>1470</v>
      </c>
      <c r="G116" s="204"/>
      <c r="H116" s="204" t="s">
        <v>1515</v>
      </c>
      <c r="I116" s="204" t="s">
        <v>1505</v>
      </c>
      <c r="J116" s="204"/>
      <c r="K116" s="216"/>
    </row>
    <row r="117" spans="2:11" customFormat="1" ht="15" customHeight="1">
      <c r="B117" s="227"/>
      <c r="C117" s="204" t="s">
        <v>60</v>
      </c>
      <c r="D117" s="204"/>
      <c r="E117" s="204"/>
      <c r="F117" s="225" t="s">
        <v>1470</v>
      </c>
      <c r="G117" s="204"/>
      <c r="H117" s="204" t="s">
        <v>1516</v>
      </c>
      <c r="I117" s="204" t="s">
        <v>1517</v>
      </c>
      <c r="J117" s="204"/>
      <c r="K117" s="216"/>
    </row>
    <row r="118" spans="2:11" customFormat="1" ht="15" customHeight="1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pans="2:11" customFormat="1" ht="18.75" customHeight="1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pans="2:11" customFormat="1" ht="18.75" customHeight="1">
      <c r="B120" s="211"/>
      <c r="C120" s="211"/>
      <c r="D120" s="211"/>
      <c r="E120" s="211"/>
      <c r="F120" s="211"/>
      <c r="G120" s="211"/>
      <c r="H120" s="211"/>
      <c r="I120" s="211"/>
      <c r="J120" s="211"/>
      <c r="K120" s="211"/>
    </row>
    <row r="121" spans="2:11" customFormat="1" ht="7.5" customHeight="1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customFormat="1" ht="45" customHeight="1">
      <c r="B122" s="241"/>
      <c r="C122" s="320" t="s">
        <v>1518</v>
      </c>
      <c r="D122" s="320"/>
      <c r="E122" s="320"/>
      <c r="F122" s="320"/>
      <c r="G122" s="320"/>
      <c r="H122" s="320"/>
      <c r="I122" s="320"/>
      <c r="J122" s="320"/>
      <c r="K122" s="242"/>
    </row>
    <row r="123" spans="2:11" customFormat="1" ht="17.25" customHeight="1">
      <c r="B123" s="243"/>
      <c r="C123" s="217" t="s">
        <v>1464</v>
      </c>
      <c r="D123" s="217"/>
      <c r="E123" s="217"/>
      <c r="F123" s="217" t="s">
        <v>1465</v>
      </c>
      <c r="G123" s="218"/>
      <c r="H123" s="217" t="s">
        <v>57</v>
      </c>
      <c r="I123" s="217" t="s">
        <v>60</v>
      </c>
      <c r="J123" s="217" t="s">
        <v>1466</v>
      </c>
      <c r="K123" s="244"/>
    </row>
    <row r="124" spans="2:11" customFormat="1" ht="17.25" customHeight="1">
      <c r="B124" s="243"/>
      <c r="C124" s="219" t="s">
        <v>1467</v>
      </c>
      <c r="D124" s="219"/>
      <c r="E124" s="219"/>
      <c r="F124" s="220" t="s">
        <v>1468</v>
      </c>
      <c r="G124" s="221"/>
      <c r="H124" s="219"/>
      <c r="I124" s="219"/>
      <c r="J124" s="219" t="s">
        <v>1469</v>
      </c>
      <c r="K124" s="244"/>
    </row>
    <row r="125" spans="2:11" customFormat="1" ht="5.25" customHeight="1">
      <c r="B125" s="245"/>
      <c r="C125" s="222"/>
      <c r="D125" s="222"/>
      <c r="E125" s="222"/>
      <c r="F125" s="222"/>
      <c r="G125" s="246"/>
      <c r="H125" s="222"/>
      <c r="I125" s="222"/>
      <c r="J125" s="222"/>
      <c r="K125" s="247"/>
    </row>
    <row r="126" spans="2:11" customFormat="1" ht="15" customHeight="1">
      <c r="B126" s="245"/>
      <c r="C126" s="204" t="s">
        <v>1473</v>
      </c>
      <c r="D126" s="224"/>
      <c r="E126" s="224"/>
      <c r="F126" s="225" t="s">
        <v>1470</v>
      </c>
      <c r="G126" s="204"/>
      <c r="H126" s="204" t="s">
        <v>1510</v>
      </c>
      <c r="I126" s="204" t="s">
        <v>1472</v>
      </c>
      <c r="J126" s="204">
        <v>120</v>
      </c>
      <c r="K126" s="248"/>
    </row>
    <row r="127" spans="2:11" customFormat="1" ht="15" customHeight="1">
      <c r="B127" s="245"/>
      <c r="C127" s="204" t="s">
        <v>1519</v>
      </c>
      <c r="D127" s="204"/>
      <c r="E127" s="204"/>
      <c r="F127" s="225" t="s">
        <v>1470</v>
      </c>
      <c r="G127" s="204"/>
      <c r="H127" s="204" t="s">
        <v>1520</v>
      </c>
      <c r="I127" s="204" t="s">
        <v>1472</v>
      </c>
      <c r="J127" s="204" t="s">
        <v>1521</v>
      </c>
      <c r="K127" s="248"/>
    </row>
    <row r="128" spans="2:11" customFormat="1" ht="15" customHeight="1">
      <c r="B128" s="245"/>
      <c r="C128" s="204" t="s">
        <v>1418</v>
      </c>
      <c r="D128" s="204"/>
      <c r="E128" s="204"/>
      <c r="F128" s="225" t="s">
        <v>1470</v>
      </c>
      <c r="G128" s="204"/>
      <c r="H128" s="204" t="s">
        <v>1522</v>
      </c>
      <c r="I128" s="204" t="s">
        <v>1472</v>
      </c>
      <c r="J128" s="204" t="s">
        <v>1521</v>
      </c>
      <c r="K128" s="248"/>
    </row>
    <row r="129" spans="2:11" customFormat="1" ht="15" customHeight="1">
      <c r="B129" s="245"/>
      <c r="C129" s="204" t="s">
        <v>1481</v>
      </c>
      <c r="D129" s="204"/>
      <c r="E129" s="204"/>
      <c r="F129" s="225" t="s">
        <v>1476</v>
      </c>
      <c r="G129" s="204"/>
      <c r="H129" s="204" t="s">
        <v>1482</v>
      </c>
      <c r="I129" s="204" t="s">
        <v>1472</v>
      </c>
      <c r="J129" s="204">
        <v>15</v>
      </c>
      <c r="K129" s="248"/>
    </row>
    <row r="130" spans="2:11" customFormat="1" ht="15" customHeight="1">
      <c r="B130" s="245"/>
      <c r="C130" s="204" t="s">
        <v>1483</v>
      </c>
      <c r="D130" s="204"/>
      <c r="E130" s="204"/>
      <c r="F130" s="225" t="s">
        <v>1476</v>
      </c>
      <c r="G130" s="204"/>
      <c r="H130" s="204" t="s">
        <v>1484</v>
      </c>
      <c r="I130" s="204" t="s">
        <v>1472</v>
      </c>
      <c r="J130" s="204">
        <v>15</v>
      </c>
      <c r="K130" s="248"/>
    </row>
    <row r="131" spans="2:11" customFormat="1" ht="15" customHeight="1">
      <c r="B131" s="245"/>
      <c r="C131" s="204" t="s">
        <v>1485</v>
      </c>
      <c r="D131" s="204"/>
      <c r="E131" s="204"/>
      <c r="F131" s="225" t="s">
        <v>1476</v>
      </c>
      <c r="G131" s="204"/>
      <c r="H131" s="204" t="s">
        <v>1486</v>
      </c>
      <c r="I131" s="204" t="s">
        <v>1472</v>
      </c>
      <c r="J131" s="204">
        <v>20</v>
      </c>
      <c r="K131" s="248"/>
    </row>
    <row r="132" spans="2:11" customFormat="1" ht="15" customHeight="1">
      <c r="B132" s="245"/>
      <c r="C132" s="204" t="s">
        <v>1487</v>
      </c>
      <c r="D132" s="204"/>
      <c r="E132" s="204"/>
      <c r="F132" s="225" t="s">
        <v>1476</v>
      </c>
      <c r="G132" s="204"/>
      <c r="H132" s="204" t="s">
        <v>1488</v>
      </c>
      <c r="I132" s="204" t="s">
        <v>1472</v>
      </c>
      <c r="J132" s="204">
        <v>20</v>
      </c>
      <c r="K132" s="248"/>
    </row>
    <row r="133" spans="2:11" customFormat="1" ht="15" customHeight="1">
      <c r="B133" s="245"/>
      <c r="C133" s="204" t="s">
        <v>1475</v>
      </c>
      <c r="D133" s="204"/>
      <c r="E133" s="204"/>
      <c r="F133" s="225" t="s">
        <v>1476</v>
      </c>
      <c r="G133" s="204"/>
      <c r="H133" s="204" t="s">
        <v>1510</v>
      </c>
      <c r="I133" s="204" t="s">
        <v>1472</v>
      </c>
      <c r="J133" s="204">
        <v>50</v>
      </c>
      <c r="K133" s="248"/>
    </row>
    <row r="134" spans="2:11" customFormat="1" ht="15" customHeight="1">
      <c r="B134" s="245"/>
      <c r="C134" s="204" t="s">
        <v>1489</v>
      </c>
      <c r="D134" s="204"/>
      <c r="E134" s="204"/>
      <c r="F134" s="225" t="s">
        <v>1476</v>
      </c>
      <c r="G134" s="204"/>
      <c r="H134" s="204" t="s">
        <v>1510</v>
      </c>
      <c r="I134" s="204" t="s">
        <v>1472</v>
      </c>
      <c r="J134" s="204">
        <v>50</v>
      </c>
      <c r="K134" s="248"/>
    </row>
    <row r="135" spans="2:11" customFormat="1" ht="15" customHeight="1">
      <c r="B135" s="245"/>
      <c r="C135" s="204" t="s">
        <v>1495</v>
      </c>
      <c r="D135" s="204"/>
      <c r="E135" s="204"/>
      <c r="F135" s="225" t="s">
        <v>1476</v>
      </c>
      <c r="G135" s="204"/>
      <c r="H135" s="204" t="s">
        <v>1510</v>
      </c>
      <c r="I135" s="204" t="s">
        <v>1472</v>
      </c>
      <c r="J135" s="204">
        <v>50</v>
      </c>
      <c r="K135" s="248"/>
    </row>
    <row r="136" spans="2:11" customFormat="1" ht="15" customHeight="1">
      <c r="B136" s="245"/>
      <c r="C136" s="204" t="s">
        <v>1497</v>
      </c>
      <c r="D136" s="204"/>
      <c r="E136" s="204"/>
      <c r="F136" s="225" t="s">
        <v>1476</v>
      </c>
      <c r="G136" s="204"/>
      <c r="H136" s="204" t="s">
        <v>1510</v>
      </c>
      <c r="I136" s="204" t="s">
        <v>1472</v>
      </c>
      <c r="J136" s="204">
        <v>50</v>
      </c>
      <c r="K136" s="248"/>
    </row>
    <row r="137" spans="2:11" customFormat="1" ht="15" customHeight="1">
      <c r="B137" s="245"/>
      <c r="C137" s="204" t="s">
        <v>1498</v>
      </c>
      <c r="D137" s="204"/>
      <c r="E137" s="204"/>
      <c r="F137" s="225" t="s">
        <v>1476</v>
      </c>
      <c r="G137" s="204"/>
      <c r="H137" s="204" t="s">
        <v>1523</v>
      </c>
      <c r="I137" s="204" t="s">
        <v>1472</v>
      </c>
      <c r="J137" s="204">
        <v>255</v>
      </c>
      <c r="K137" s="248"/>
    </row>
    <row r="138" spans="2:11" customFormat="1" ht="15" customHeight="1">
      <c r="B138" s="245"/>
      <c r="C138" s="204" t="s">
        <v>1500</v>
      </c>
      <c r="D138" s="204"/>
      <c r="E138" s="204"/>
      <c r="F138" s="225" t="s">
        <v>1470</v>
      </c>
      <c r="G138" s="204"/>
      <c r="H138" s="204" t="s">
        <v>1524</v>
      </c>
      <c r="I138" s="204" t="s">
        <v>1502</v>
      </c>
      <c r="J138" s="204"/>
      <c r="K138" s="248"/>
    </row>
    <row r="139" spans="2:11" customFormat="1" ht="15" customHeight="1">
      <c r="B139" s="245"/>
      <c r="C139" s="204" t="s">
        <v>1503</v>
      </c>
      <c r="D139" s="204"/>
      <c r="E139" s="204"/>
      <c r="F139" s="225" t="s">
        <v>1470</v>
      </c>
      <c r="G139" s="204"/>
      <c r="H139" s="204" t="s">
        <v>1525</v>
      </c>
      <c r="I139" s="204" t="s">
        <v>1505</v>
      </c>
      <c r="J139" s="204"/>
      <c r="K139" s="248"/>
    </row>
    <row r="140" spans="2:11" customFormat="1" ht="15" customHeight="1">
      <c r="B140" s="245"/>
      <c r="C140" s="204" t="s">
        <v>1506</v>
      </c>
      <c r="D140" s="204"/>
      <c r="E140" s="204"/>
      <c r="F140" s="225" t="s">
        <v>1470</v>
      </c>
      <c r="G140" s="204"/>
      <c r="H140" s="204" t="s">
        <v>1506</v>
      </c>
      <c r="I140" s="204" t="s">
        <v>1505</v>
      </c>
      <c r="J140" s="204"/>
      <c r="K140" s="248"/>
    </row>
    <row r="141" spans="2:11" customFormat="1" ht="15" customHeight="1">
      <c r="B141" s="245"/>
      <c r="C141" s="204" t="s">
        <v>41</v>
      </c>
      <c r="D141" s="204"/>
      <c r="E141" s="204"/>
      <c r="F141" s="225" t="s">
        <v>1470</v>
      </c>
      <c r="G141" s="204"/>
      <c r="H141" s="204" t="s">
        <v>1526</v>
      </c>
      <c r="I141" s="204" t="s">
        <v>1505</v>
      </c>
      <c r="J141" s="204"/>
      <c r="K141" s="248"/>
    </row>
    <row r="142" spans="2:11" customFormat="1" ht="15" customHeight="1">
      <c r="B142" s="245"/>
      <c r="C142" s="204" t="s">
        <v>1527</v>
      </c>
      <c r="D142" s="204"/>
      <c r="E142" s="204"/>
      <c r="F142" s="225" t="s">
        <v>1470</v>
      </c>
      <c r="G142" s="204"/>
      <c r="H142" s="204" t="s">
        <v>1528</v>
      </c>
      <c r="I142" s="204" t="s">
        <v>1505</v>
      </c>
      <c r="J142" s="204"/>
      <c r="K142" s="248"/>
    </row>
    <row r="143" spans="2:11" customFormat="1" ht="15" customHeight="1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pans="2:11" customFormat="1" ht="18.75" customHeight="1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pans="2:11" customFormat="1" ht="18.75" customHeight="1">
      <c r="B145" s="211"/>
      <c r="C145" s="211"/>
      <c r="D145" s="211"/>
      <c r="E145" s="211"/>
      <c r="F145" s="211"/>
      <c r="G145" s="211"/>
      <c r="H145" s="211"/>
      <c r="I145" s="211"/>
      <c r="J145" s="211"/>
      <c r="K145" s="211"/>
    </row>
    <row r="146" spans="2:11" customFormat="1" ht="7.5" customHeight="1">
      <c r="B146" s="212"/>
      <c r="C146" s="213"/>
      <c r="D146" s="213"/>
      <c r="E146" s="213"/>
      <c r="F146" s="213"/>
      <c r="G146" s="213"/>
      <c r="H146" s="213"/>
      <c r="I146" s="213"/>
      <c r="J146" s="213"/>
      <c r="K146" s="214"/>
    </row>
    <row r="147" spans="2:11" customFormat="1" ht="45" customHeight="1">
      <c r="B147" s="215"/>
      <c r="C147" s="322" t="s">
        <v>1529</v>
      </c>
      <c r="D147" s="322"/>
      <c r="E147" s="322"/>
      <c r="F147" s="322"/>
      <c r="G147" s="322"/>
      <c r="H147" s="322"/>
      <c r="I147" s="322"/>
      <c r="J147" s="322"/>
      <c r="K147" s="216"/>
    </row>
    <row r="148" spans="2:11" customFormat="1" ht="17.25" customHeight="1">
      <c r="B148" s="215"/>
      <c r="C148" s="217" t="s">
        <v>1464</v>
      </c>
      <c r="D148" s="217"/>
      <c r="E148" s="217"/>
      <c r="F148" s="217" t="s">
        <v>1465</v>
      </c>
      <c r="G148" s="218"/>
      <c r="H148" s="217" t="s">
        <v>57</v>
      </c>
      <c r="I148" s="217" t="s">
        <v>60</v>
      </c>
      <c r="J148" s="217" t="s">
        <v>1466</v>
      </c>
      <c r="K148" s="216"/>
    </row>
    <row r="149" spans="2:11" customFormat="1" ht="17.25" customHeight="1">
      <c r="B149" s="215"/>
      <c r="C149" s="219" t="s">
        <v>1467</v>
      </c>
      <c r="D149" s="219"/>
      <c r="E149" s="219"/>
      <c r="F149" s="220" t="s">
        <v>1468</v>
      </c>
      <c r="G149" s="221"/>
      <c r="H149" s="219"/>
      <c r="I149" s="219"/>
      <c r="J149" s="219" t="s">
        <v>1469</v>
      </c>
      <c r="K149" s="216"/>
    </row>
    <row r="150" spans="2:11" customFormat="1" ht="5.25" customHeight="1">
      <c r="B150" s="227"/>
      <c r="C150" s="222"/>
      <c r="D150" s="222"/>
      <c r="E150" s="222"/>
      <c r="F150" s="222"/>
      <c r="G150" s="223"/>
      <c r="H150" s="222"/>
      <c r="I150" s="222"/>
      <c r="J150" s="222"/>
      <c r="K150" s="248"/>
    </row>
    <row r="151" spans="2:11" customFormat="1" ht="15" customHeight="1">
      <c r="B151" s="227"/>
      <c r="C151" s="252" t="s">
        <v>1473</v>
      </c>
      <c r="D151" s="204"/>
      <c r="E151" s="204"/>
      <c r="F151" s="253" t="s">
        <v>1470</v>
      </c>
      <c r="G151" s="204"/>
      <c r="H151" s="252" t="s">
        <v>1510</v>
      </c>
      <c r="I151" s="252" t="s">
        <v>1472</v>
      </c>
      <c r="J151" s="252">
        <v>120</v>
      </c>
      <c r="K151" s="248"/>
    </row>
    <row r="152" spans="2:11" customFormat="1" ht="15" customHeight="1">
      <c r="B152" s="227"/>
      <c r="C152" s="252" t="s">
        <v>1519</v>
      </c>
      <c r="D152" s="204"/>
      <c r="E152" s="204"/>
      <c r="F152" s="253" t="s">
        <v>1470</v>
      </c>
      <c r="G152" s="204"/>
      <c r="H152" s="252" t="s">
        <v>1530</v>
      </c>
      <c r="I152" s="252" t="s">
        <v>1472</v>
      </c>
      <c r="J152" s="252" t="s">
        <v>1521</v>
      </c>
      <c r="K152" s="248"/>
    </row>
    <row r="153" spans="2:11" customFormat="1" ht="15" customHeight="1">
      <c r="B153" s="227"/>
      <c r="C153" s="252" t="s">
        <v>1418</v>
      </c>
      <c r="D153" s="204"/>
      <c r="E153" s="204"/>
      <c r="F153" s="253" t="s">
        <v>1470</v>
      </c>
      <c r="G153" s="204"/>
      <c r="H153" s="252" t="s">
        <v>1531</v>
      </c>
      <c r="I153" s="252" t="s">
        <v>1472</v>
      </c>
      <c r="J153" s="252" t="s">
        <v>1521</v>
      </c>
      <c r="K153" s="248"/>
    </row>
    <row r="154" spans="2:11" customFormat="1" ht="15" customHeight="1">
      <c r="B154" s="227"/>
      <c r="C154" s="252" t="s">
        <v>1475</v>
      </c>
      <c r="D154" s="204"/>
      <c r="E154" s="204"/>
      <c r="F154" s="253" t="s">
        <v>1476</v>
      </c>
      <c r="G154" s="204"/>
      <c r="H154" s="252" t="s">
        <v>1510</v>
      </c>
      <c r="I154" s="252" t="s">
        <v>1472</v>
      </c>
      <c r="J154" s="252">
        <v>50</v>
      </c>
      <c r="K154" s="248"/>
    </row>
    <row r="155" spans="2:11" customFormat="1" ht="15" customHeight="1">
      <c r="B155" s="227"/>
      <c r="C155" s="252" t="s">
        <v>1478</v>
      </c>
      <c r="D155" s="204"/>
      <c r="E155" s="204"/>
      <c r="F155" s="253" t="s">
        <v>1470</v>
      </c>
      <c r="G155" s="204"/>
      <c r="H155" s="252" t="s">
        <v>1510</v>
      </c>
      <c r="I155" s="252" t="s">
        <v>1480</v>
      </c>
      <c r="J155" s="252"/>
      <c r="K155" s="248"/>
    </row>
    <row r="156" spans="2:11" customFormat="1" ht="15" customHeight="1">
      <c r="B156" s="227"/>
      <c r="C156" s="252" t="s">
        <v>1489</v>
      </c>
      <c r="D156" s="204"/>
      <c r="E156" s="204"/>
      <c r="F156" s="253" t="s">
        <v>1476</v>
      </c>
      <c r="G156" s="204"/>
      <c r="H156" s="252" t="s">
        <v>1510</v>
      </c>
      <c r="I156" s="252" t="s">
        <v>1472</v>
      </c>
      <c r="J156" s="252">
        <v>50</v>
      </c>
      <c r="K156" s="248"/>
    </row>
    <row r="157" spans="2:11" customFormat="1" ht="15" customHeight="1">
      <c r="B157" s="227"/>
      <c r="C157" s="252" t="s">
        <v>1497</v>
      </c>
      <c r="D157" s="204"/>
      <c r="E157" s="204"/>
      <c r="F157" s="253" t="s">
        <v>1476</v>
      </c>
      <c r="G157" s="204"/>
      <c r="H157" s="252" t="s">
        <v>1510</v>
      </c>
      <c r="I157" s="252" t="s">
        <v>1472</v>
      </c>
      <c r="J157" s="252">
        <v>50</v>
      </c>
      <c r="K157" s="248"/>
    </row>
    <row r="158" spans="2:11" customFormat="1" ht="15" customHeight="1">
      <c r="B158" s="227"/>
      <c r="C158" s="252" t="s">
        <v>1495</v>
      </c>
      <c r="D158" s="204"/>
      <c r="E158" s="204"/>
      <c r="F158" s="253" t="s">
        <v>1476</v>
      </c>
      <c r="G158" s="204"/>
      <c r="H158" s="252" t="s">
        <v>1510</v>
      </c>
      <c r="I158" s="252" t="s">
        <v>1472</v>
      </c>
      <c r="J158" s="252">
        <v>50</v>
      </c>
      <c r="K158" s="248"/>
    </row>
    <row r="159" spans="2:11" customFormat="1" ht="15" customHeight="1">
      <c r="B159" s="227"/>
      <c r="C159" s="252" t="s">
        <v>122</v>
      </c>
      <c r="D159" s="204"/>
      <c r="E159" s="204"/>
      <c r="F159" s="253" t="s">
        <v>1470</v>
      </c>
      <c r="G159" s="204"/>
      <c r="H159" s="252" t="s">
        <v>1532</v>
      </c>
      <c r="I159" s="252" t="s">
        <v>1472</v>
      </c>
      <c r="J159" s="252" t="s">
        <v>1533</v>
      </c>
      <c r="K159" s="248"/>
    </row>
    <row r="160" spans="2:11" customFormat="1" ht="15" customHeight="1">
      <c r="B160" s="227"/>
      <c r="C160" s="252" t="s">
        <v>1534</v>
      </c>
      <c r="D160" s="204"/>
      <c r="E160" s="204"/>
      <c r="F160" s="253" t="s">
        <v>1470</v>
      </c>
      <c r="G160" s="204"/>
      <c r="H160" s="252" t="s">
        <v>1535</v>
      </c>
      <c r="I160" s="252" t="s">
        <v>1505</v>
      </c>
      <c r="J160" s="252"/>
      <c r="K160" s="248"/>
    </row>
    <row r="161" spans="2:11" customFormat="1" ht="15" customHeight="1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pans="2:11" customFormat="1" ht="18.75" customHeight="1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pans="2:11" customFormat="1" ht="18.75" customHeight="1">
      <c r="B163" s="211"/>
      <c r="C163" s="211"/>
      <c r="D163" s="211"/>
      <c r="E163" s="211"/>
      <c r="F163" s="211"/>
      <c r="G163" s="211"/>
      <c r="H163" s="211"/>
      <c r="I163" s="211"/>
      <c r="J163" s="211"/>
      <c r="K163" s="211"/>
    </row>
    <row r="164" spans="2:11" customFormat="1" ht="7.5" customHeight="1">
      <c r="B164" s="193"/>
      <c r="C164" s="194"/>
      <c r="D164" s="194"/>
      <c r="E164" s="194"/>
      <c r="F164" s="194"/>
      <c r="G164" s="194"/>
      <c r="H164" s="194"/>
      <c r="I164" s="194"/>
      <c r="J164" s="194"/>
      <c r="K164" s="195"/>
    </row>
    <row r="165" spans="2:11" customFormat="1" ht="45" customHeight="1">
      <c r="B165" s="196"/>
      <c r="C165" s="320" t="s">
        <v>1536</v>
      </c>
      <c r="D165" s="320"/>
      <c r="E165" s="320"/>
      <c r="F165" s="320"/>
      <c r="G165" s="320"/>
      <c r="H165" s="320"/>
      <c r="I165" s="320"/>
      <c r="J165" s="320"/>
      <c r="K165" s="197"/>
    </row>
    <row r="166" spans="2:11" customFormat="1" ht="17.25" customHeight="1">
      <c r="B166" s="196"/>
      <c r="C166" s="217" t="s">
        <v>1464</v>
      </c>
      <c r="D166" s="217"/>
      <c r="E166" s="217"/>
      <c r="F166" s="217" t="s">
        <v>1465</v>
      </c>
      <c r="G166" s="257"/>
      <c r="H166" s="258" t="s">
        <v>57</v>
      </c>
      <c r="I166" s="258" t="s">
        <v>60</v>
      </c>
      <c r="J166" s="217" t="s">
        <v>1466</v>
      </c>
      <c r="K166" s="197"/>
    </row>
    <row r="167" spans="2:11" customFormat="1" ht="17.25" customHeight="1">
      <c r="B167" s="198"/>
      <c r="C167" s="219" t="s">
        <v>1467</v>
      </c>
      <c r="D167" s="219"/>
      <c r="E167" s="219"/>
      <c r="F167" s="220" t="s">
        <v>1468</v>
      </c>
      <c r="G167" s="259"/>
      <c r="H167" s="260"/>
      <c r="I167" s="260"/>
      <c r="J167" s="219" t="s">
        <v>1469</v>
      </c>
      <c r="K167" s="199"/>
    </row>
    <row r="168" spans="2:11" customFormat="1" ht="5.25" customHeight="1">
      <c r="B168" s="227"/>
      <c r="C168" s="222"/>
      <c r="D168" s="222"/>
      <c r="E168" s="222"/>
      <c r="F168" s="222"/>
      <c r="G168" s="223"/>
      <c r="H168" s="222"/>
      <c r="I168" s="222"/>
      <c r="J168" s="222"/>
      <c r="K168" s="248"/>
    </row>
    <row r="169" spans="2:11" customFormat="1" ht="15" customHeight="1">
      <c r="B169" s="227"/>
      <c r="C169" s="204" t="s">
        <v>1473</v>
      </c>
      <c r="D169" s="204"/>
      <c r="E169" s="204"/>
      <c r="F169" s="225" t="s">
        <v>1470</v>
      </c>
      <c r="G169" s="204"/>
      <c r="H169" s="204" t="s">
        <v>1510</v>
      </c>
      <c r="I169" s="204" t="s">
        <v>1472</v>
      </c>
      <c r="J169" s="204">
        <v>120</v>
      </c>
      <c r="K169" s="248"/>
    </row>
    <row r="170" spans="2:11" customFormat="1" ht="15" customHeight="1">
      <c r="B170" s="227"/>
      <c r="C170" s="204" t="s">
        <v>1519</v>
      </c>
      <c r="D170" s="204"/>
      <c r="E170" s="204"/>
      <c r="F170" s="225" t="s">
        <v>1470</v>
      </c>
      <c r="G170" s="204"/>
      <c r="H170" s="204" t="s">
        <v>1520</v>
      </c>
      <c r="I170" s="204" t="s">
        <v>1472</v>
      </c>
      <c r="J170" s="204" t="s">
        <v>1521</v>
      </c>
      <c r="K170" s="248"/>
    </row>
    <row r="171" spans="2:11" customFormat="1" ht="15" customHeight="1">
      <c r="B171" s="227"/>
      <c r="C171" s="204" t="s">
        <v>1418</v>
      </c>
      <c r="D171" s="204"/>
      <c r="E171" s="204"/>
      <c r="F171" s="225" t="s">
        <v>1470</v>
      </c>
      <c r="G171" s="204"/>
      <c r="H171" s="204" t="s">
        <v>1537</v>
      </c>
      <c r="I171" s="204" t="s">
        <v>1472</v>
      </c>
      <c r="J171" s="204" t="s">
        <v>1521</v>
      </c>
      <c r="K171" s="248"/>
    </row>
    <row r="172" spans="2:11" customFormat="1" ht="15" customHeight="1">
      <c r="B172" s="227"/>
      <c r="C172" s="204" t="s">
        <v>1475</v>
      </c>
      <c r="D172" s="204"/>
      <c r="E172" s="204"/>
      <c r="F172" s="225" t="s">
        <v>1476</v>
      </c>
      <c r="G172" s="204"/>
      <c r="H172" s="204" t="s">
        <v>1537</v>
      </c>
      <c r="I172" s="204" t="s">
        <v>1472</v>
      </c>
      <c r="J172" s="204">
        <v>50</v>
      </c>
      <c r="K172" s="248"/>
    </row>
    <row r="173" spans="2:11" customFormat="1" ht="15" customHeight="1">
      <c r="B173" s="227"/>
      <c r="C173" s="204" t="s">
        <v>1478</v>
      </c>
      <c r="D173" s="204"/>
      <c r="E173" s="204"/>
      <c r="F173" s="225" t="s">
        <v>1470</v>
      </c>
      <c r="G173" s="204"/>
      <c r="H173" s="204" t="s">
        <v>1537</v>
      </c>
      <c r="I173" s="204" t="s">
        <v>1480</v>
      </c>
      <c r="J173" s="204"/>
      <c r="K173" s="248"/>
    </row>
    <row r="174" spans="2:11" customFormat="1" ht="15" customHeight="1">
      <c r="B174" s="227"/>
      <c r="C174" s="204" t="s">
        <v>1489</v>
      </c>
      <c r="D174" s="204"/>
      <c r="E174" s="204"/>
      <c r="F174" s="225" t="s">
        <v>1476</v>
      </c>
      <c r="G174" s="204"/>
      <c r="H174" s="204" t="s">
        <v>1537</v>
      </c>
      <c r="I174" s="204" t="s">
        <v>1472</v>
      </c>
      <c r="J174" s="204">
        <v>50</v>
      </c>
      <c r="K174" s="248"/>
    </row>
    <row r="175" spans="2:11" customFormat="1" ht="15" customHeight="1">
      <c r="B175" s="227"/>
      <c r="C175" s="204" t="s">
        <v>1497</v>
      </c>
      <c r="D175" s="204"/>
      <c r="E175" s="204"/>
      <c r="F175" s="225" t="s">
        <v>1476</v>
      </c>
      <c r="G175" s="204"/>
      <c r="H175" s="204" t="s">
        <v>1537</v>
      </c>
      <c r="I175" s="204" t="s">
        <v>1472</v>
      </c>
      <c r="J175" s="204">
        <v>50</v>
      </c>
      <c r="K175" s="248"/>
    </row>
    <row r="176" spans="2:11" customFormat="1" ht="15" customHeight="1">
      <c r="B176" s="227"/>
      <c r="C176" s="204" t="s">
        <v>1495</v>
      </c>
      <c r="D176" s="204"/>
      <c r="E176" s="204"/>
      <c r="F176" s="225" t="s">
        <v>1476</v>
      </c>
      <c r="G176" s="204"/>
      <c r="H176" s="204" t="s">
        <v>1537</v>
      </c>
      <c r="I176" s="204" t="s">
        <v>1472</v>
      </c>
      <c r="J176" s="204">
        <v>50</v>
      </c>
      <c r="K176" s="248"/>
    </row>
    <row r="177" spans="2:11" customFormat="1" ht="15" customHeight="1">
      <c r="B177" s="227"/>
      <c r="C177" s="204" t="s">
        <v>152</v>
      </c>
      <c r="D177" s="204"/>
      <c r="E177" s="204"/>
      <c r="F177" s="225" t="s">
        <v>1470</v>
      </c>
      <c r="G177" s="204"/>
      <c r="H177" s="204" t="s">
        <v>1538</v>
      </c>
      <c r="I177" s="204" t="s">
        <v>1539</v>
      </c>
      <c r="J177" s="204"/>
      <c r="K177" s="248"/>
    </row>
    <row r="178" spans="2:11" customFormat="1" ht="15" customHeight="1">
      <c r="B178" s="227"/>
      <c r="C178" s="204" t="s">
        <v>60</v>
      </c>
      <c r="D178" s="204"/>
      <c r="E178" s="204"/>
      <c r="F178" s="225" t="s">
        <v>1470</v>
      </c>
      <c r="G178" s="204"/>
      <c r="H178" s="204" t="s">
        <v>1540</v>
      </c>
      <c r="I178" s="204" t="s">
        <v>1541</v>
      </c>
      <c r="J178" s="204">
        <v>1</v>
      </c>
      <c r="K178" s="248"/>
    </row>
    <row r="179" spans="2:11" customFormat="1" ht="15" customHeight="1">
      <c r="B179" s="227"/>
      <c r="C179" s="204" t="s">
        <v>56</v>
      </c>
      <c r="D179" s="204"/>
      <c r="E179" s="204"/>
      <c r="F179" s="225" t="s">
        <v>1470</v>
      </c>
      <c r="G179" s="204"/>
      <c r="H179" s="204" t="s">
        <v>1542</v>
      </c>
      <c r="I179" s="204" t="s">
        <v>1472</v>
      </c>
      <c r="J179" s="204">
        <v>20</v>
      </c>
      <c r="K179" s="248"/>
    </row>
    <row r="180" spans="2:11" customFormat="1" ht="15" customHeight="1">
      <c r="B180" s="227"/>
      <c r="C180" s="204" t="s">
        <v>57</v>
      </c>
      <c r="D180" s="204"/>
      <c r="E180" s="204"/>
      <c r="F180" s="225" t="s">
        <v>1470</v>
      </c>
      <c r="G180" s="204"/>
      <c r="H180" s="204" t="s">
        <v>1543</v>
      </c>
      <c r="I180" s="204" t="s">
        <v>1472</v>
      </c>
      <c r="J180" s="204">
        <v>255</v>
      </c>
      <c r="K180" s="248"/>
    </row>
    <row r="181" spans="2:11" customFormat="1" ht="15" customHeight="1">
      <c r="B181" s="227"/>
      <c r="C181" s="204" t="s">
        <v>153</v>
      </c>
      <c r="D181" s="204"/>
      <c r="E181" s="204"/>
      <c r="F181" s="225" t="s">
        <v>1470</v>
      </c>
      <c r="G181" s="204"/>
      <c r="H181" s="204" t="s">
        <v>1434</v>
      </c>
      <c r="I181" s="204" t="s">
        <v>1472</v>
      </c>
      <c r="J181" s="204">
        <v>10</v>
      </c>
      <c r="K181" s="248"/>
    </row>
    <row r="182" spans="2:11" customFormat="1" ht="15" customHeight="1">
      <c r="B182" s="227"/>
      <c r="C182" s="204" t="s">
        <v>154</v>
      </c>
      <c r="D182" s="204"/>
      <c r="E182" s="204"/>
      <c r="F182" s="225" t="s">
        <v>1470</v>
      </c>
      <c r="G182" s="204"/>
      <c r="H182" s="204" t="s">
        <v>1544</v>
      </c>
      <c r="I182" s="204" t="s">
        <v>1505</v>
      </c>
      <c r="J182" s="204"/>
      <c r="K182" s="248"/>
    </row>
    <row r="183" spans="2:11" customFormat="1" ht="15" customHeight="1">
      <c r="B183" s="227"/>
      <c r="C183" s="204" t="s">
        <v>1545</v>
      </c>
      <c r="D183" s="204"/>
      <c r="E183" s="204"/>
      <c r="F183" s="225" t="s">
        <v>1470</v>
      </c>
      <c r="G183" s="204"/>
      <c r="H183" s="204" t="s">
        <v>1546</v>
      </c>
      <c r="I183" s="204" t="s">
        <v>1505</v>
      </c>
      <c r="J183" s="204"/>
      <c r="K183" s="248"/>
    </row>
    <row r="184" spans="2:11" customFormat="1" ht="15" customHeight="1">
      <c r="B184" s="227"/>
      <c r="C184" s="204" t="s">
        <v>1534</v>
      </c>
      <c r="D184" s="204"/>
      <c r="E184" s="204"/>
      <c r="F184" s="225" t="s">
        <v>1470</v>
      </c>
      <c r="G184" s="204"/>
      <c r="H184" s="204" t="s">
        <v>1547</v>
      </c>
      <c r="I184" s="204" t="s">
        <v>1505</v>
      </c>
      <c r="J184" s="204"/>
      <c r="K184" s="248"/>
    </row>
    <row r="185" spans="2:11" customFormat="1" ht="15" customHeight="1">
      <c r="B185" s="227"/>
      <c r="C185" s="204" t="s">
        <v>156</v>
      </c>
      <c r="D185" s="204"/>
      <c r="E185" s="204"/>
      <c r="F185" s="225" t="s">
        <v>1476</v>
      </c>
      <c r="G185" s="204"/>
      <c r="H185" s="204" t="s">
        <v>1548</v>
      </c>
      <c r="I185" s="204" t="s">
        <v>1472</v>
      </c>
      <c r="J185" s="204">
        <v>50</v>
      </c>
      <c r="K185" s="248"/>
    </row>
    <row r="186" spans="2:11" customFormat="1" ht="15" customHeight="1">
      <c r="B186" s="227"/>
      <c r="C186" s="204" t="s">
        <v>1549</v>
      </c>
      <c r="D186" s="204"/>
      <c r="E186" s="204"/>
      <c r="F186" s="225" t="s">
        <v>1476</v>
      </c>
      <c r="G186" s="204"/>
      <c r="H186" s="204" t="s">
        <v>1550</v>
      </c>
      <c r="I186" s="204" t="s">
        <v>1551</v>
      </c>
      <c r="J186" s="204"/>
      <c r="K186" s="248"/>
    </row>
    <row r="187" spans="2:11" customFormat="1" ht="15" customHeight="1">
      <c r="B187" s="227"/>
      <c r="C187" s="204" t="s">
        <v>1552</v>
      </c>
      <c r="D187" s="204"/>
      <c r="E187" s="204"/>
      <c r="F187" s="225" t="s">
        <v>1476</v>
      </c>
      <c r="G187" s="204"/>
      <c r="H187" s="204" t="s">
        <v>1553</v>
      </c>
      <c r="I187" s="204" t="s">
        <v>1551</v>
      </c>
      <c r="J187" s="204"/>
      <c r="K187" s="248"/>
    </row>
    <row r="188" spans="2:11" customFormat="1" ht="15" customHeight="1">
      <c r="B188" s="227"/>
      <c r="C188" s="204" t="s">
        <v>1554</v>
      </c>
      <c r="D188" s="204"/>
      <c r="E188" s="204"/>
      <c r="F188" s="225" t="s">
        <v>1476</v>
      </c>
      <c r="G188" s="204"/>
      <c r="H188" s="204" t="s">
        <v>1555</v>
      </c>
      <c r="I188" s="204" t="s">
        <v>1551</v>
      </c>
      <c r="J188" s="204"/>
      <c r="K188" s="248"/>
    </row>
    <row r="189" spans="2:11" customFormat="1" ht="15" customHeight="1">
      <c r="B189" s="227"/>
      <c r="C189" s="261" t="s">
        <v>1556</v>
      </c>
      <c r="D189" s="204"/>
      <c r="E189" s="204"/>
      <c r="F189" s="225" t="s">
        <v>1476</v>
      </c>
      <c r="G189" s="204"/>
      <c r="H189" s="204" t="s">
        <v>1557</v>
      </c>
      <c r="I189" s="204" t="s">
        <v>1558</v>
      </c>
      <c r="J189" s="262" t="s">
        <v>1559</v>
      </c>
      <c r="K189" s="248"/>
    </row>
    <row r="190" spans="2:11" customFormat="1" ht="15" customHeight="1">
      <c r="B190" s="263"/>
      <c r="C190" s="264" t="s">
        <v>1560</v>
      </c>
      <c r="D190" s="265"/>
      <c r="E190" s="265"/>
      <c r="F190" s="266" t="s">
        <v>1476</v>
      </c>
      <c r="G190" s="265"/>
      <c r="H190" s="265" t="s">
        <v>1561</v>
      </c>
      <c r="I190" s="265" t="s">
        <v>1558</v>
      </c>
      <c r="J190" s="267" t="s">
        <v>1559</v>
      </c>
      <c r="K190" s="268"/>
    </row>
    <row r="191" spans="2:11" customFormat="1" ht="15" customHeight="1">
      <c r="B191" s="227"/>
      <c r="C191" s="261" t="s">
        <v>45</v>
      </c>
      <c r="D191" s="204"/>
      <c r="E191" s="204"/>
      <c r="F191" s="225" t="s">
        <v>1470</v>
      </c>
      <c r="G191" s="204"/>
      <c r="H191" s="201" t="s">
        <v>1562</v>
      </c>
      <c r="I191" s="204" t="s">
        <v>1563</v>
      </c>
      <c r="J191" s="204"/>
      <c r="K191" s="248"/>
    </row>
    <row r="192" spans="2:11" customFormat="1" ht="15" customHeight="1">
      <c r="B192" s="227"/>
      <c r="C192" s="261" t="s">
        <v>1564</v>
      </c>
      <c r="D192" s="204"/>
      <c r="E192" s="204"/>
      <c r="F192" s="225" t="s">
        <v>1470</v>
      </c>
      <c r="G192" s="204"/>
      <c r="H192" s="204" t="s">
        <v>1565</v>
      </c>
      <c r="I192" s="204" t="s">
        <v>1505</v>
      </c>
      <c r="J192" s="204"/>
      <c r="K192" s="248"/>
    </row>
    <row r="193" spans="2:11" customFormat="1" ht="15" customHeight="1">
      <c r="B193" s="227"/>
      <c r="C193" s="261" t="s">
        <v>1566</v>
      </c>
      <c r="D193" s="204"/>
      <c r="E193" s="204"/>
      <c r="F193" s="225" t="s">
        <v>1470</v>
      </c>
      <c r="G193" s="204"/>
      <c r="H193" s="204" t="s">
        <v>1567</v>
      </c>
      <c r="I193" s="204" t="s">
        <v>1505</v>
      </c>
      <c r="J193" s="204"/>
      <c r="K193" s="248"/>
    </row>
    <row r="194" spans="2:11" customFormat="1" ht="15" customHeight="1">
      <c r="B194" s="227"/>
      <c r="C194" s="261" t="s">
        <v>1568</v>
      </c>
      <c r="D194" s="204"/>
      <c r="E194" s="204"/>
      <c r="F194" s="225" t="s">
        <v>1476</v>
      </c>
      <c r="G194" s="204"/>
      <c r="H194" s="204" t="s">
        <v>1569</v>
      </c>
      <c r="I194" s="204" t="s">
        <v>1505</v>
      </c>
      <c r="J194" s="204"/>
      <c r="K194" s="248"/>
    </row>
    <row r="195" spans="2:11" customFormat="1" ht="15" customHeight="1">
      <c r="B195" s="254"/>
      <c r="C195" s="269"/>
      <c r="D195" s="234"/>
      <c r="E195" s="234"/>
      <c r="F195" s="234"/>
      <c r="G195" s="234"/>
      <c r="H195" s="234"/>
      <c r="I195" s="234"/>
      <c r="J195" s="234"/>
      <c r="K195" s="255"/>
    </row>
    <row r="196" spans="2:11" customFormat="1" ht="18.75" customHeight="1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pans="2:11" customFormat="1" ht="18.75" customHeight="1">
      <c r="B197" s="236"/>
      <c r="C197" s="246"/>
      <c r="D197" s="246"/>
      <c r="E197" s="246"/>
      <c r="F197" s="256"/>
      <c r="G197" s="246"/>
      <c r="H197" s="246"/>
      <c r="I197" s="246"/>
      <c r="J197" s="246"/>
      <c r="K197" s="236"/>
    </row>
    <row r="198" spans="2:11" customFormat="1" ht="18.75" customHeight="1">
      <c r="B198" s="211"/>
      <c r="C198" s="211"/>
      <c r="D198" s="211"/>
      <c r="E198" s="211"/>
      <c r="F198" s="211"/>
      <c r="G198" s="211"/>
      <c r="H198" s="211"/>
      <c r="I198" s="211"/>
      <c r="J198" s="211"/>
      <c r="K198" s="211"/>
    </row>
    <row r="199" spans="2:11" customFormat="1" ht="12">
      <c r="B199" s="193"/>
      <c r="C199" s="194"/>
      <c r="D199" s="194"/>
      <c r="E199" s="194"/>
      <c r="F199" s="194"/>
      <c r="G199" s="194"/>
      <c r="H199" s="194"/>
      <c r="I199" s="194"/>
      <c r="J199" s="194"/>
      <c r="K199" s="195"/>
    </row>
    <row r="200" spans="2:11" customFormat="1" ht="22.2">
      <c r="B200" s="196"/>
      <c r="C200" s="320" t="s">
        <v>1570</v>
      </c>
      <c r="D200" s="320"/>
      <c r="E200" s="320"/>
      <c r="F200" s="320"/>
      <c r="G200" s="320"/>
      <c r="H200" s="320"/>
      <c r="I200" s="320"/>
      <c r="J200" s="320"/>
      <c r="K200" s="197"/>
    </row>
    <row r="201" spans="2:11" customFormat="1" ht="25.5" customHeight="1">
      <c r="B201" s="196"/>
      <c r="C201" s="270" t="s">
        <v>1571</v>
      </c>
      <c r="D201" s="270"/>
      <c r="E201" s="270"/>
      <c r="F201" s="270" t="s">
        <v>1572</v>
      </c>
      <c r="G201" s="271"/>
      <c r="H201" s="321" t="s">
        <v>1573</v>
      </c>
      <c r="I201" s="321"/>
      <c r="J201" s="321"/>
      <c r="K201" s="197"/>
    </row>
    <row r="202" spans="2:11" customFormat="1" ht="5.25" customHeight="1">
      <c r="B202" s="227"/>
      <c r="C202" s="222"/>
      <c r="D202" s="222"/>
      <c r="E202" s="222"/>
      <c r="F202" s="222"/>
      <c r="G202" s="246"/>
      <c r="H202" s="222"/>
      <c r="I202" s="222"/>
      <c r="J202" s="222"/>
      <c r="K202" s="248"/>
    </row>
    <row r="203" spans="2:11" customFormat="1" ht="15" customHeight="1">
      <c r="B203" s="227"/>
      <c r="C203" s="204" t="s">
        <v>1563</v>
      </c>
      <c r="D203" s="204"/>
      <c r="E203" s="204"/>
      <c r="F203" s="225" t="s">
        <v>46</v>
      </c>
      <c r="G203" s="204"/>
      <c r="H203" s="319" t="s">
        <v>1574</v>
      </c>
      <c r="I203" s="319"/>
      <c r="J203" s="319"/>
      <c r="K203" s="248"/>
    </row>
    <row r="204" spans="2:11" customFormat="1" ht="15" customHeight="1">
      <c r="B204" s="227"/>
      <c r="C204" s="204"/>
      <c r="D204" s="204"/>
      <c r="E204" s="204"/>
      <c r="F204" s="225" t="s">
        <v>47</v>
      </c>
      <c r="G204" s="204"/>
      <c r="H204" s="319" t="s">
        <v>1575</v>
      </c>
      <c r="I204" s="319"/>
      <c r="J204" s="319"/>
      <c r="K204" s="248"/>
    </row>
    <row r="205" spans="2:11" customFormat="1" ht="15" customHeight="1">
      <c r="B205" s="227"/>
      <c r="C205" s="204"/>
      <c r="D205" s="204"/>
      <c r="E205" s="204"/>
      <c r="F205" s="225" t="s">
        <v>50</v>
      </c>
      <c r="G205" s="204"/>
      <c r="H205" s="319" t="s">
        <v>1576</v>
      </c>
      <c r="I205" s="319"/>
      <c r="J205" s="319"/>
      <c r="K205" s="248"/>
    </row>
    <row r="206" spans="2:11" customFormat="1" ht="15" customHeight="1">
      <c r="B206" s="227"/>
      <c r="C206" s="204"/>
      <c r="D206" s="204"/>
      <c r="E206" s="204"/>
      <c r="F206" s="225" t="s">
        <v>48</v>
      </c>
      <c r="G206" s="204"/>
      <c r="H206" s="319" t="s">
        <v>1577</v>
      </c>
      <c r="I206" s="319"/>
      <c r="J206" s="319"/>
      <c r="K206" s="248"/>
    </row>
    <row r="207" spans="2:11" customFormat="1" ht="15" customHeight="1">
      <c r="B207" s="227"/>
      <c r="C207" s="204"/>
      <c r="D207" s="204"/>
      <c r="E207" s="204"/>
      <c r="F207" s="225" t="s">
        <v>49</v>
      </c>
      <c r="G207" s="204"/>
      <c r="H207" s="319" t="s">
        <v>1578</v>
      </c>
      <c r="I207" s="319"/>
      <c r="J207" s="319"/>
      <c r="K207" s="248"/>
    </row>
    <row r="208" spans="2:11" customFormat="1" ht="15" customHeight="1">
      <c r="B208" s="227"/>
      <c r="C208" s="204"/>
      <c r="D208" s="204"/>
      <c r="E208" s="204"/>
      <c r="F208" s="225"/>
      <c r="G208" s="204"/>
      <c r="H208" s="204"/>
      <c r="I208" s="204"/>
      <c r="J208" s="204"/>
      <c r="K208" s="248"/>
    </row>
    <row r="209" spans="2:11" customFormat="1" ht="15" customHeight="1">
      <c r="B209" s="227"/>
      <c r="C209" s="204" t="s">
        <v>1517</v>
      </c>
      <c r="D209" s="204"/>
      <c r="E209" s="204"/>
      <c r="F209" s="225" t="s">
        <v>82</v>
      </c>
      <c r="G209" s="204"/>
      <c r="H209" s="319" t="s">
        <v>1579</v>
      </c>
      <c r="I209" s="319"/>
      <c r="J209" s="319"/>
      <c r="K209" s="248"/>
    </row>
    <row r="210" spans="2:11" customFormat="1" ht="15" customHeight="1">
      <c r="B210" s="227"/>
      <c r="C210" s="204"/>
      <c r="D210" s="204"/>
      <c r="E210" s="204"/>
      <c r="F210" s="225" t="s">
        <v>1412</v>
      </c>
      <c r="G210" s="204"/>
      <c r="H210" s="319" t="s">
        <v>1413</v>
      </c>
      <c r="I210" s="319"/>
      <c r="J210" s="319"/>
      <c r="K210" s="248"/>
    </row>
    <row r="211" spans="2:11" customFormat="1" ht="15" customHeight="1">
      <c r="B211" s="227"/>
      <c r="C211" s="204"/>
      <c r="D211" s="204"/>
      <c r="E211" s="204"/>
      <c r="F211" s="225" t="s">
        <v>1410</v>
      </c>
      <c r="G211" s="204"/>
      <c r="H211" s="319" t="s">
        <v>1580</v>
      </c>
      <c r="I211" s="319"/>
      <c r="J211" s="319"/>
      <c r="K211" s="248"/>
    </row>
    <row r="212" spans="2:11" customFormat="1" ht="15" customHeight="1">
      <c r="B212" s="272"/>
      <c r="C212" s="204"/>
      <c r="D212" s="204"/>
      <c r="E212" s="204"/>
      <c r="F212" s="225" t="s">
        <v>1414</v>
      </c>
      <c r="G212" s="261"/>
      <c r="H212" s="318" t="s">
        <v>1415</v>
      </c>
      <c r="I212" s="318"/>
      <c r="J212" s="318"/>
      <c r="K212" s="273"/>
    </row>
    <row r="213" spans="2:11" customFormat="1" ht="15" customHeight="1">
      <c r="B213" s="272"/>
      <c r="C213" s="204"/>
      <c r="D213" s="204"/>
      <c r="E213" s="204"/>
      <c r="F213" s="225" t="s">
        <v>1416</v>
      </c>
      <c r="G213" s="261"/>
      <c r="H213" s="318" t="s">
        <v>1581</v>
      </c>
      <c r="I213" s="318"/>
      <c r="J213" s="318"/>
      <c r="K213" s="273"/>
    </row>
    <row r="214" spans="2:11" customFormat="1" ht="15" customHeight="1">
      <c r="B214" s="272"/>
      <c r="C214" s="204"/>
      <c r="D214" s="204"/>
      <c r="E214" s="204"/>
      <c r="F214" s="225"/>
      <c r="G214" s="261"/>
      <c r="H214" s="252"/>
      <c r="I214" s="252"/>
      <c r="J214" s="252"/>
      <c r="K214" s="273"/>
    </row>
    <row r="215" spans="2:11" customFormat="1" ht="15" customHeight="1">
      <c r="B215" s="272"/>
      <c r="C215" s="204" t="s">
        <v>1541</v>
      </c>
      <c r="D215" s="204"/>
      <c r="E215" s="204"/>
      <c r="F215" s="225">
        <v>1</v>
      </c>
      <c r="G215" s="261"/>
      <c r="H215" s="318" t="s">
        <v>1582</v>
      </c>
      <c r="I215" s="318"/>
      <c r="J215" s="318"/>
      <c r="K215" s="273"/>
    </row>
    <row r="216" spans="2:11" customFormat="1" ht="15" customHeight="1">
      <c r="B216" s="272"/>
      <c r="C216" s="204"/>
      <c r="D216" s="204"/>
      <c r="E216" s="204"/>
      <c r="F216" s="225">
        <v>2</v>
      </c>
      <c r="G216" s="261"/>
      <c r="H216" s="318" t="s">
        <v>1583</v>
      </c>
      <c r="I216" s="318"/>
      <c r="J216" s="318"/>
      <c r="K216" s="273"/>
    </row>
    <row r="217" spans="2:11" customFormat="1" ht="15" customHeight="1">
      <c r="B217" s="272"/>
      <c r="C217" s="204"/>
      <c r="D217" s="204"/>
      <c r="E217" s="204"/>
      <c r="F217" s="225">
        <v>3</v>
      </c>
      <c r="G217" s="261"/>
      <c r="H217" s="318" t="s">
        <v>1584</v>
      </c>
      <c r="I217" s="318"/>
      <c r="J217" s="318"/>
      <c r="K217" s="273"/>
    </row>
    <row r="218" spans="2:11" customFormat="1" ht="15" customHeight="1">
      <c r="B218" s="272"/>
      <c r="C218" s="204"/>
      <c r="D218" s="204"/>
      <c r="E218" s="204"/>
      <c r="F218" s="225">
        <v>4</v>
      </c>
      <c r="G218" s="261"/>
      <c r="H218" s="318" t="s">
        <v>1585</v>
      </c>
      <c r="I218" s="318"/>
      <c r="J218" s="318"/>
      <c r="K218" s="273"/>
    </row>
    <row r="219" spans="2:11" customFormat="1" ht="12.75" customHeight="1">
      <c r="B219" s="274"/>
      <c r="C219" s="275"/>
      <c r="D219" s="275"/>
      <c r="E219" s="275"/>
      <c r="F219" s="275"/>
      <c r="G219" s="275"/>
      <c r="H219" s="275"/>
      <c r="I219" s="275"/>
      <c r="J219" s="275"/>
      <c r="K219" s="276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25-017-01 - Stavební úpra...</vt:lpstr>
      <vt:lpstr>Seznam figur</vt:lpstr>
      <vt:lpstr>Pokyny pro vyplnění</vt:lpstr>
      <vt:lpstr>'25-017-01 - Stavební úpra...'!Názvy_tisku</vt:lpstr>
      <vt:lpstr>'Rekapitulace stavby'!Názvy_tisku</vt:lpstr>
      <vt:lpstr>'Seznam figur'!Názvy_tisku</vt:lpstr>
      <vt:lpstr>'25-017-01 - Stavební úpra...'!Oblast_tisku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INSPIRON\Administrator</dc:creator>
  <cp:lastModifiedBy>Mgr. Helena Plecitá</cp:lastModifiedBy>
  <dcterms:created xsi:type="dcterms:W3CDTF">2025-07-31T14:22:07Z</dcterms:created>
  <dcterms:modified xsi:type="dcterms:W3CDTF">2025-10-15T13:30:31Z</dcterms:modified>
</cp:coreProperties>
</file>